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480" windowHeight="4395" tabRatio="735" activeTab="8"/>
  </bookViews>
  <sheets>
    <sheet name="USDCHF" sheetId="1" r:id="rId1"/>
    <sheet name="EURUSD" sheetId="2" r:id="rId2"/>
    <sheet name="EURGBP" sheetId="3" r:id="rId3"/>
    <sheet name="EURCHF" sheetId="4" r:id="rId4"/>
    <sheet name="GBPUSD" sheetId="5" r:id="rId5"/>
    <sheet name="GBPCHF" sheetId="6" r:id="rId6"/>
    <sheet name="AUDUSD" sheetId="7" r:id="rId7"/>
    <sheet name="AUDNZD" sheetId="8" r:id="rId8"/>
    <sheet name="NZDUSD" sheetId="9" r:id="rId9"/>
  </sheets>
  <definedNames/>
  <calcPr fullCalcOnLoad="1"/>
</workbook>
</file>

<file path=xl/sharedStrings.xml><?xml version="1.0" encoding="utf-8"?>
<sst xmlns="http://schemas.openxmlformats.org/spreadsheetml/2006/main" count="2799" uniqueCount="92">
  <si>
    <t>買</t>
  </si>
  <si>
    <t>売</t>
  </si>
  <si>
    <t>－</t>
  </si>
  <si>
    <t>日付</t>
  </si>
  <si>
    <t>売買</t>
  </si>
  <si>
    <t>建玉</t>
  </si>
  <si>
    <t>決済</t>
  </si>
  <si>
    <t>増減</t>
  </si>
  <si>
    <t>損益比</t>
  </si>
  <si>
    <t>※ commission …　0円</t>
  </si>
  <si>
    <r>
      <t xml:space="preserve">※ spread …　設定：AUD/JPY </t>
    </r>
    <r>
      <rPr>
        <sz val="9"/>
        <color indexed="12"/>
        <rFont val="ＭＳ Ｐゴシック"/>
        <family val="3"/>
      </rPr>
      <t>5</t>
    </r>
    <r>
      <rPr>
        <sz val="9"/>
        <rFont val="ＭＳ Ｐゴシック"/>
        <family val="3"/>
      </rPr>
      <t xml:space="preserve">pips , CAD/JPY </t>
    </r>
    <r>
      <rPr>
        <sz val="9"/>
        <color indexed="12"/>
        <rFont val="ＭＳ Ｐゴシック"/>
        <family val="3"/>
      </rPr>
      <t>5</t>
    </r>
    <r>
      <rPr>
        <sz val="9"/>
        <rFont val="ＭＳ Ｐゴシック"/>
        <family val="3"/>
      </rPr>
      <t>pips , CHF/JPY</t>
    </r>
    <r>
      <rPr>
        <sz val="9"/>
        <color indexed="12"/>
        <rFont val="ＭＳ Ｐゴシック"/>
        <family val="3"/>
      </rPr>
      <t xml:space="preserve"> 5</t>
    </r>
    <r>
      <rPr>
        <sz val="9"/>
        <rFont val="ＭＳ Ｐゴシック"/>
        <family val="3"/>
      </rPr>
      <t xml:space="preserve">pips , EUR/JPY </t>
    </r>
    <r>
      <rPr>
        <sz val="9"/>
        <color indexed="12"/>
        <rFont val="ＭＳ Ｐゴシック"/>
        <family val="3"/>
      </rPr>
      <t>3</t>
    </r>
    <r>
      <rPr>
        <sz val="9"/>
        <rFont val="ＭＳ Ｐゴシック"/>
        <family val="3"/>
      </rPr>
      <t xml:space="preserve">pips , GBP/JPY </t>
    </r>
    <r>
      <rPr>
        <sz val="9"/>
        <color indexed="12"/>
        <rFont val="ＭＳ Ｐゴシック"/>
        <family val="3"/>
      </rPr>
      <t>8</t>
    </r>
    <r>
      <rPr>
        <sz val="9"/>
        <rFont val="ＭＳ Ｐゴシック"/>
        <family val="3"/>
      </rPr>
      <t xml:space="preserve">pips , NZD/JPY </t>
    </r>
    <r>
      <rPr>
        <sz val="9"/>
        <color indexed="12"/>
        <rFont val="ＭＳ Ｐゴシック"/>
        <family val="3"/>
      </rPr>
      <t>5</t>
    </r>
    <r>
      <rPr>
        <sz val="9"/>
        <rFont val="ＭＳ Ｐゴシック"/>
        <family val="3"/>
      </rPr>
      <t xml:space="preserve">pips , USD/JPY </t>
    </r>
    <r>
      <rPr>
        <sz val="9"/>
        <color indexed="12"/>
        <rFont val="ＭＳ Ｐゴシック"/>
        <family val="3"/>
      </rPr>
      <t>2</t>
    </r>
    <r>
      <rPr>
        <sz val="9"/>
        <rFont val="ＭＳ Ｐゴシック"/>
        <family val="3"/>
      </rPr>
      <t>pips</t>
    </r>
  </si>
  <si>
    <t>勝敗(率)</t>
  </si>
  <si>
    <t>新規注文</t>
  </si>
  <si>
    <t>決済リミット</t>
  </si>
  <si>
    <t>決済ストップ</t>
  </si>
  <si>
    <t>年間運用率</t>
  </si>
  <si>
    <t>月間運用率</t>
  </si>
  <si>
    <t>預託金</t>
  </si>
  <si>
    <t>←全資金の何％をリスクとするか</t>
  </si>
  <si>
    <t>建て玉調整
リスク率</t>
  </si>
  <si>
    <t>←建玉調整-リスク率を調整</t>
  </si>
  <si>
    <t>資金残高</t>
  </si>
  <si>
    <t>↓ロスカットした場合の失う金額を、資金残高の一定率（リスク率）になるよう、建玉を調整</t>
  </si>
  <si>
    <t>勝ちトレード数</t>
  </si>
  <si>
    <t>最大損失額</t>
  </si>
  <si>
    <t>平均利益</t>
  </si>
  <si>
    <t>平均損失</t>
  </si>
  <si>
    <t>最大利益額</t>
  </si>
  <si>
    <t>総利益額</t>
  </si>
  <si>
    <t>総損失額</t>
  </si>
  <si>
    <t>平均利益/平均損失</t>
  </si>
  <si>
    <t>総トレード数</t>
  </si>
  <si>
    <t>負けトレード数</t>
  </si>
  <si>
    <t>USD/CHF</t>
  </si>
  <si>
    <t>EUR/CHF</t>
  </si>
  <si>
    <t>GBP/CHF</t>
  </si>
  <si>
    <t>買</t>
  </si>
  <si>
    <t>NZD/USD</t>
  </si>
  <si>
    <t>EUR/USD</t>
  </si>
  <si>
    <t>EUR/GBP</t>
  </si>
  <si>
    <t>AUD/NZD</t>
  </si>
  <si>
    <t>AUDNZD 7 AUDUSD 3 EURCHF 4 EURGBP 3 EURUSD 3 GBPCHF 5 GBPUSD 4 NZDUSD 4 USDCHF 4</t>
  </si>
  <si>
    <t>ペア</t>
  </si>
  <si>
    <t>Pips</t>
  </si>
  <si>
    <t>レバレッジ</t>
  </si>
  <si>
    <t>Total</t>
  </si>
  <si>
    <t>AUD/NZD</t>
  </si>
  <si>
    <t>:  1</t>
  </si>
  <si>
    <t>AUD/USD</t>
  </si>
  <si>
    <t>:  1</t>
  </si>
  <si>
    <t>AUD/USD</t>
  </si>
  <si>
    <t>－</t>
  </si>
  <si>
    <t>EUR/CHF</t>
  </si>
  <si>
    <t>EUR/GBP</t>
  </si>
  <si>
    <t>EUR/USD</t>
  </si>
  <si>
    <t>GBP/CHF</t>
  </si>
  <si>
    <t>GBP/USD</t>
  </si>
  <si>
    <t>NZD/USD</t>
  </si>
  <si>
    <t>USD/CHF</t>
  </si>
  <si>
    <t>－</t>
  </si>
  <si>
    <t>AUDNZD 7 AUDUSD 3 EURCHF 4 EURGBP 3 EURUSD 3 GBPCHF 5 GBPUSD 4 NZDUSD 4 USDCHF 4</t>
  </si>
  <si>
    <t>ペア</t>
  </si>
  <si>
    <t>Pips</t>
  </si>
  <si>
    <t>レバレッジ</t>
  </si>
  <si>
    <t>Total</t>
  </si>
  <si>
    <t>AUD/NZD</t>
  </si>
  <si>
    <t>:  1</t>
  </si>
  <si>
    <t>AUD/USD</t>
  </si>
  <si>
    <t>:  1</t>
  </si>
  <si>
    <t>AUD/USD</t>
  </si>
  <si>
    <t>－</t>
  </si>
  <si>
    <t>EUR/CHF</t>
  </si>
  <si>
    <t>EUR/GBP</t>
  </si>
  <si>
    <t>EUR/USD</t>
  </si>
  <si>
    <t>GBP/CHF</t>
  </si>
  <si>
    <t>GBP/USD</t>
  </si>
  <si>
    <t>NZD/USD</t>
  </si>
  <si>
    <t>USD/CHF</t>
  </si>
  <si>
    <t>AUDNZD 7 AUDUSD 3 EURCHF 4 EURGBP 3 EURUSD 3 GBPCHF 5 GBPUSD 4 NZDUSD 4 USDCHF 4</t>
  </si>
  <si>
    <t>Pips</t>
  </si>
  <si>
    <t>レバレッジ</t>
  </si>
  <si>
    <t>売</t>
  </si>
  <si>
    <t>GBP/USD</t>
  </si>
  <si>
    <t>AUD/USD</t>
  </si>
  <si>
    <t>AUDNZD 7 AUDUSD 3 EURCHF 4 EURGBP 3 EURUSD 3 GBPCHF 5 GBPUSD 4 NZDUSD 4 USDCHF 4</t>
  </si>
  <si>
    <t>Pips</t>
  </si>
  <si>
    <t>レバレッジ</t>
  </si>
  <si>
    <t>GBP/CHF</t>
  </si>
  <si>
    <t>GBP/USD</t>
  </si>
  <si>
    <t>NZD/USD</t>
  </si>
  <si>
    <t>USD/CHF</t>
  </si>
  <si>
    <t>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</si>
</sst>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#,##0.0_ ;[Red]\-#,##0.0\ "/>
    <numFmt numFmtId="180" formatCode="0_ "/>
    <numFmt numFmtId="181" formatCode="0_);\(0\)"/>
    <numFmt numFmtId="182" formatCode="mmm\-yyyy"/>
    <numFmt numFmtId="183" formatCode="0.0_ "/>
    <numFmt numFmtId="184" formatCode="#,##0_);[Red]\(#,##0\)"/>
    <numFmt numFmtId="185" formatCode="0.0%"/>
    <numFmt numFmtId="186" formatCode="#,##0.000_ ;[Red]\-#,##0.000\ "/>
    <numFmt numFmtId="187" formatCode="&quot;\&quot;#,##0.0;[Red]&quot;\&quot;\-#,##0.0"/>
    <numFmt numFmtId="188" formatCode="#,##0.0000_ ;[Red]\-#,##0.0000\ "/>
  </numFmts>
  <fonts count="3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name val="HGPｺﾞｼｯｸE"/>
      <family val="3"/>
    </font>
    <font>
      <b/>
      <sz val="9"/>
      <color indexed="12"/>
      <name val="Arial"/>
      <family val="2"/>
    </font>
    <font>
      <sz val="10"/>
      <name val="HGSｺﾞｼｯｸE"/>
      <family val="3"/>
    </font>
    <font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Arial"/>
      <family val="2"/>
    </font>
    <font>
      <sz val="8"/>
      <name val="HGPｺﾞｼｯｸE"/>
      <family val="3"/>
    </font>
    <font>
      <sz val="8"/>
      <color indexed="8"/>
      <name val="HGPｺﾞｼｯｸE"/>
      <family val="3"/>
    </font>
    <font>
      <sz val="10"/>
      <name val="ＭＳ Ｐゴシック"/>
      <family val="3"/>
    </font>
    <font>
      <sz val="9"/>
      <name val="Arial"/>
      <family val="2"/>
    </font>
    <font>
      <b/>
      <sz val="9"/>
      <color indexed="23"/>
      <name val="Arial"/>
      <family val="2"/>
    </font>
    <font>
      <sz val="11"/>
      <color indexed="22"/>
      <name val="ＭＳ Ｐゴシック"/>
      <family val="3"/>
    </font>
    <font>
      <b/>
      <sz val="10"/>
      <color indexed="17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1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right"/>
    </xf>
    <xf numFmtId="177" fontId="4" fillId="0" borderId="10" xfId="49" applyNumberFormat="1" applyFont="1" applyBorder="1" applyAlignment="1">
      <alignment/>
    </xf>
    <xf numFmtId="178" fontId="4" fillId="0" borderId="10" xfId="49" applyNumberFormat="1" applyFont="1" applyBorder="1" applyAlignment="1">
      <alignment/>
    </xf>
    <xf numFmtId="6" fontId="4" fillId="0" borderId="10" xfId="49" applyNumberFormat="1" applyFont="1" applyBorder="1" applyAlignment="1">
      <alignment/>
    </xf>
    <xf numFmtId="177" fontId="8" fillId="0" borderId="10" xfId="49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38" fontId="4" fillId="0" borderId="12" xfId="49" applyFont="1" applyBorder="1" applyAlignment="1">
      <alignment/>
    </xf>
    <xf numFmtId="38" fontId="4" fillId="0" borderId="13" xfId="49" applyFont="1" applyBorder="1" applyAlignment="1">
      <alignment/>
    </xf>
    <xf numFmtId="177" fontId="8" fillId="0" borderId="12" xfId="49" applyNumberFormat="1" applyFont="1" applyBorder="1" applyAlignment="1">
      <alignment horizontal="center"/>
    </xf>
    <xf numFmtId="178" fontId="4" fillId="0" borderId="14" xfId="49" applyNumberFormat="1" applyFont="1" applyBorder="1" applyAlignment="1">
      <alignment/>
    </xf>
    <xf numFmtId="49" fontId="4" fillId="0" borderId="15" xfId="49" applyNumberFormat="1" applyFont="1" applyBorder="1" applyAlignment="1">
      <alignment horizontal="left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77" fontId="12" fillId="0" borderId="10" xfId="49" applyNumberFormat="1" applyFont="1" applyBorder="1" applyAlignment="1">
      <alignment horizontal="center"/>
    </xf>
    <xf numFmtId="9" fontId="4" fillId="0" borderId="10" xfId="49" applyNumberFormat="1" applyFont="1" applyBorder="1" applyAlignment="1">
      <alignment horizontal="center"/>
    </xf>
    <xf numFmtId="178" fontId="4" fillId="0" borderId="12" xfId="49" applyNumberFormat="1" applyFont="1" applyBorder="1" applyAlignment="1">
      <alignment horizontal="right"/>
    </xf>
    <xf numFmtId="0" fontId="13" fillId="23" borderId="10" xfId="0" applyFont="1" applyFill="1" applyBorder="1" applyAlignment="1">
      <alignment horizontal="right"/>
    </xf>
    <xf numFmtId="0" fontId="14" fillId="23" borderId="10" xfId="0" applyFont="1" applyFill="1" applyBorder="1" applyAlignment="1">
      <alignment horizontal="right" wrapText="1"/>
    </xf>
    <xf numFmtId="183" fontId="4" fillId="0" borderId="15" xfId="49" applyNumberFormat="1" applyFont="1" applyBorder="1" applyAlignment="1">
      <alignment horizontal="right"/>
    </xf>
    <xf numFmtId="0" fontId="14" fillId="23" borderId="12" xfId="0" applyFont="1" applyFill="1" applyBorder="1" applyAlignment="1">
      <alignment horizontal="right" wrapText="1"/>
    </xf>
    <xf numFmtId="178" fontId="4" fillId="0" borderId="16" xfId="49" applyNumberFormat="1" applyFont="1" applyBorder="1" applyAlignment="1">
      <alignment/>
    </xf>
    <xf numFmtId="184" fontId="14" fillId="23" borderId="12" xfId="0" applyNumberFormat="1" applyFont="1" applyFill="1" applyBorder="1" applyAlignment="1">
      <alignment horizontal="right" wrapText="1"/>
    </xf>
    <xf numFmtId="185" fontId="0" fillId="24" borderId="13" xfId="0" applyNumberForma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right"/>
    </xf>
    <xf numFmtId="184" fontId="13" fillId="23" borderId="10" xfId="0" applyNumberFormat="1" applyFont="1" applyFill="1" applyBorder="1" applyAlignment="1">
      <alignment horizontal="right"/>
    </xf>
    <xf numFmtId="184" fontId="3" fillId="0" borderId="10" xfId="0" applyNumberFormat="1" applyFont="1" applyFill="1" applyBorder="1" applyAlignment="1">
      <alignment horizontal="right"/>
    </xf>
    <xf numFmtId="38" fontId="4" fillId="0" borderId="0" xfId="49" applyFont="1" applyBorder="1" applyAlignment="1">
      <alignment/>
    </xf>
    <xf numFmtId="177" fontId="8" fillId="0" borderId="0" xfId="49" applyNumberFormat="1" applyFont="1" applyBorder="1" applyAlignment="1">
      <alignment horizontal="center"/>
    </xf>
    <xf numFmtId="177" fontId="6" fillId="0" borderId="17" xfId="49" applyNumberFormat="1" applyFont="1" applyBorder="1" applyAlignment="1">
      <alignment horizontal="center"/>
    </xf>
    <xf numFmtId="178" fontId="4" fillId="0" borderId="0" xfId="49" applyNumberFormat="1" applyFont="1" applyBorder="1" applyAlignment="1">
      <alignment horizontal="right"/>
    </xf>
    <xf numFmtId="185" fontId="0" fillId="24" borderId="0" xfId="0" applyNumberFormat="1" applyFill="1" applyBorder="1" applyAlignment="1">
      <alignment vertical="center"/>
    </xf>
    <xf numFmtId="177" fontId="4" fillId="0" borderId="0" xfId="49" applyNumberFormat="1" applyFont="1" applyBorder="1" applyAlignment="1">
      <alignment/>
    </xf>
    <xf numFmtId="186" fontId="4" fillId="0" borderId="10" xfId="49" applyNumberFormat="1" applyFont="1" applyBorder="1" applyAlignment="1">
      <alignment/>
    </xf>
    <xf numFmtId="0" fontId="13" fillId="23" borderId="10" xfId="0" applyFont="1" applyFill="1" applyBorder="1" applyAlignment="1">
      <alignment horizontal="right" shrinkToFit="1"/>
    </xf>
    <xf numFmtId="0" fontId="15" fillId="2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78" fontId="7" fillId="0" borderId="10" xfId="49" applyNumberFormat="1" applyFont="1" applyBorder="1" applyAlignment="1">
      <alignment/>
    </xf>
    <xf numFmtId="178" fontId="5" fillId="0" borderId="10" xfId="49" applyNumberFormat="1" applyFont="1" applyBorder="1" applyAlignment="1">
      <alignment/>
    </xf>
    <xf numFmtId="178" fontId="17" fillId="0" borderId="10" xfId="49" applyNumberFormat="1" applyFont="1" applyBorder="1" applyAlignment="1">
      <alignment/>
    </xf>
    <xf numFmtId="188" fontId="4" fillId="0" borderId="13" xfId="49" applyNumberFormat="1" applyFont="1" applyBorder="1" applyAlignment="1">
      <alignment/>
    </xf>
    <xf numFmtId="188" fontId="5" fillId="0" borderId="13" xfId="49" applyNumberFormat="1" applyFont="1" applyBorder="1" applyAlignment="1">
      <alignment/>
    </xf>
    <xf numFmtId="188" fontId="7" fillId="0" borderId="13" xfId="49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3" fillId="23" borderId="11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right"/>
    </xf>
    <xf numFmtId="177" fontId="6" fillId="0" borderId="11" xfId="49" applyNumberFormat="1" applyFont="1" applyBorder="1" applyAlignment="1">
      <alignment horizontal="center"/>
    </xf>
    <xf numFmtId="177" fontId="6" fillId="0" borderId="14" xfId="49" applyNumberFormat="1" applyFont="1" applyBorder="1" applyAlignment="1">
      <alignment horizontal="center"/>
    </xf>
    <xf numFmtId="0" fontId="0" fillId="0" borderId="1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9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9.75390625" style="0" customWidth="1"/>
    <col min="4" max="4" width="9.625" style="0" customWidth="1"/>
    <col min="5" max="5" width="5.625" style="0" customWidth="1"/>
    <col min="6" max="6" width="9.625" style="0" customWidth="1"/>
    <col min="7" max="7" width="9.375" style="0" customWidth="1"/>
    <col min="8" max="9" width="7.625" style="0" customWidth="1"/>
    <col min="10" max="11" width="3.125" style="0" customWidth="1"/>
    <col min="13" max="13" width="9.25390625" style="0" customWidth="1"/>
    <col min="14" max="14" width="11.75390625" style="0" customWidth="1"/>
    <col min="15" max="15" width="6.375" style="0" customWidth="1"/>
    <col min="16" max="16" width="4.875" style="0" customWidth="1"/>
    <col min="17" max="17" width="2.25390625" style="0" customWidth="1"/>
    <col min="18" max="19" width="0" style="1" hidden="1" customWidth="1"/>
    <col min="20" max="20" width="0" style="46" hidden="1" customWidth="1"/>
  </cols>
  <sheetData>
    <row r="1" ht="13.5">
      <c r="B1" s="39" t="s">
        <v>41</v>
      </c>
    </row>
    <row r="2" spans="2:16" ht="21.75" thickBot="1">
      <c r="B2" s="21" t="s">
        <v>17</v>
      </c>
      <c r="C2" s="25" t="s">
        <v>19</v>
      </c>
      <c r="D2" s="38" t="s">
        <v>18</v>
      </c>
      <c r="E2" s="16"/>
      <c r="F2" s="16"/>
      <c r="G2" s="23" t="s">
        <v>16</v>
      </c>
      <c r="H2" s="21" t="s">
        <v>15</v>
      </c>
      <c r="I2" s="16"/>
      <c r="J2" s="16"/>
      <c r="K2" s="16"/>
      <c r="L2" s="20" t="s">
        <v>31</v>
      </c>
      <c r="M2" s="20" t="s">
        <v>23</v>
      </c>
      <c r="N2" s="20" t="s">
        <v>32</v>
      </c>
      <c r="O2" s="16"/>
      <c r="P2" s="16"/>
    </row>
    <row r="3" spans="2:16" ht="15" thickBot="1" thickTop="1">
      <c r="B3" s="11">
        <v>1000000</v>
      </c>
      <c r="C3" s="26">
        <v>0.025</v>
      </c>
      <c r="D3" s="38" t="s">
        <v>20</v>
      </c>
      <c r="E3" s="16"/>
      <c r="F3" s="16"/>
      <c r="G3" s="5">
        <f>N9/2/B3*100</f>
        <v>2.4549000000000234</v>
      </c>
      <c r="H3" s="5">
        <f>G3*6</f>
        <v>14.72940000000014</v>
      </c>
      <c r="I3" s="16"/>
      <c r="J3" s="16"/>
      <c r="K3" s="16"/>
      <c r="L3" s="42">
        <f>COUNTIF(P11:P95,"○")+COUNTIF(P11:P95,"×")</f>
        <v>13</v>
      </c>
      <c r="M3" s="40">
        <f>COUNTIF(P11:P95,"○")</f>
        <v>9</v>
      </c>
      <c r="N3" s="41">
        <f>COUNTIF(P11:P95,"×")</f>
        <v>4</v>
      </c>
      <c r="O3" s="16"/>
      <c r="P3" s="16"/>
    </row>
    <row r="4" spans="2:16" ht="14.25" thickTop="1">
      <c r="B4" s="30"/>
      <c r="C4" s="34"/>
      <c r="D4" s="16"/>
      <c r="E4" s="16"/>
      <c r="F4" s="16"/>
      <c r="G4" s="35"/>
      <c r="H4" s="35"/>
      <c r="I4" s="16"/>
      <c r="J4" s="16"/>
      <c r="K4" s="16"/>
      <c r="L4" s="16"/>
      <c r="M4" s="16"/>
      <c r="N4" s="16"/>
      <c r="O4" s="16"/>
      <c r="P4" s="16"/>
    </row>
    <row r="5" spans="2:16" ht="13.5">
      <c r="B5" s="20" t="s">
        <v>27</v>
      </c>
      <c r="C5" s="20" t="s">
        <v>24</v>
      </c>
      <c r="D5" s="16"/>
      <c r="E5" s="16"/>
      <c r="F5" s="20" t="s">
        <v>28</v>
      </c>
      <c r="G5" s="20" t="s">
        <v>29</v>
      </c>
      <c r="H5" s="37" t="s">
        <v>8</v>
      </c>
      <c r="I5" s="16"/>
      <c r="J5" s="16"/>
      <c r="K5" s="16"/>
      <c r="L5" s="20" t="s">
        <v>25</v>
      </c>
      <c r="M5" s="20" t="s">
        <v>26</v>
      </c>
      <c r="N5" s="37" t="s">
        <v>30</v>
      </c>
      <c r="O5" s="16"/>
      <c r="P5" s="16"/>
    </row>
    <row r="6" spans="2:16" ht="13.5">
      <c r="B6" s="7">
        <f>MAX(N11:N95)</f>
        <v>12936.000000000098</v>
      </c>
      <c r="C6" s="7">
        <f>MIN(N11:N95)</f>
        <v>-8721.99999999991</v>
      </c>
      <c r="D6" s="16"/>
      <c r="E6" s="16"/>
      <c r="F6" s="7">
        <f>SUMIF(N11:N95,"&gt;0")</f>
        <v>63602.00000000019</v>
      </c>
      <c r="G6" s="7">
        <f>SUMIF(N11:N95,"&lt;=0")</f>
        <v>-14503.999999999709</v>
      </c>
      <c r="H6" s="36">
        <f>F6/G6*-1</f>
        <v>4.385135135135236</v>
      </c>
      <c r="I6" s="16"/>
      <c r="J6" s="16"/>
      <c r="K6" s="16"/>
      <c r="L6" s="7">
        <f>SUMIF(N11:N95,"&gt;0")/COUNTIF(P11:P95,"○")</f>
        <v>7066.88888888891</v>
      </c>
      <c r="M6" s="7">
        <f>SUMIF(N11:N95,"&lt;=0")/COUNTIF(P11:P95,"×")</f>
        <v>-3625.9999999999272</v>
      </c>
      <c r="N6" s="36">
        <f>L6/M6*-1</f>
        <v>1.9489489489489937</v>
      </c>
      <c r="O6" s="16"/>
      <c r="P6" s="16"/>
    </row>
    <row r="7" spans="4:16" ht="13.5">
      <c r="D7" s="16"/>
      <c r="E7" s="16"/>
      <c r="F7" s="16" t="s">
        <v>22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3.5">
      <c r="B8" s="20" t="s">
        <v>3</v>
      </c>
      <c r="C8" s="28" t="s">
        <v>21</v>
      </c>
      <c r="D8" s="20" t="s">
        <v>42</v>
      </c>
      <c r="E8" s="20" t="s">
        <v>4</v>
      </c>
      <c r="F8" s="21" t="s">
        <v>5</v>
      </c>
      <c r="G8" s="20" t="s">
        <v>12</v>
      </c>
      <c r="H8" s="20" t="s">
        <v>14</v>
      </c>
      <c r="I8" s="20" t="s">
        <v>13</v>
      </c>
      <c r="J8" s="49" t="s">
        <v>8</v>
      </c>
      <c r="K8" s="50"/>
      <c r="L8" s="20" t="s">
        <v>6</v>
      </c>
      <c r="M8" s="20" t="s">
        <v>43</v>
      </c>
      <c r="N8" s="20" t="s">
        <v>7</v>
      </c>
      <c r="O8" s="20" t="s">
        <v>44</v>
      </c>
      <c r="P8" s="20" t="s">
        <v>11</v>
      </c>
    </row>
    <row r="9" spans="2:16" ht="14.25" customHeight="1">
      <c r="B9" s="4" t="s">
        <v>45</v>
      </c>
      <c r="C9" s="27"/>
      <c r="D9" s="12" t="s">
        <v>2</v>
      </c>
      <c r="E9" s="3" t="s">
        <v>2</v>
      </c>
      <c r="F9" s="10">
        <f>SUM(F11:F95)</f>
        <v>130000</v>
      </c>
      <c r="G9" s="12" t="s">
        <v>2</v>
      </c>
      <c r="H9" s="12" t="s">
        <v>2</v>
      </c>
      <c r="I9" s="12" t="s">
        <v>2</v>
      </c>
      <c r="J9" s="51">
        <f>AVERAGE(J11:J95)</f>
        <v>0.8764111168928134</v>
      </c>
      <c r="K9" s="52"/>
      <c r="L9" s="19">
        <f>COUNT(L11:L95)</f>
        <v>13</v>
      </c>
      <c r="M9" s="6">
        <f>SUM(M11:M95)</f>
        <v>501.0000000000048</v>
      </c>
      <c r="N9" s="7">
        <f>SUM(N11:N95)</f>
        <v>49098.000000000466</v>
      </c>
      <c r="O9" s="8" t="s">
        <v>2</v>
      </c>
      <c r="P9" s="18">
        <f>COUNTIF(P11:P95,"○")/(COUNTIF(P11:P95,"○")+COUNTIF(P11:P95,"×"))</f>
        <v>0.6923076923076923</v>
      </c>
    </row>
    <row r="10" spans="2:19" ht="14.25" customHeight="1" thickBot="1">
      <c r="B10" s="4"/>
      <c r="C10" s="27"/>
      <c r="D10" s="12"/>
      <c r="E10" s="9"/>
      <c r="F10" s="30"/>
      <c r="G10" s="31"/>
      <c r="H10" s="31"/>
      <c r="I10" s="31"/>
      <c r="J10" s="32"/>
      <c r="K10" s="32"/>
      <c r="L10" s="33"/>
      <c r="M10" s="13"/>
      <c r="N10" s="7"/>
      <c r="O10" s="8"/>
      <c r="P10" s="18"/>
      <c r="R10" s="2" t="s">
        <v>46</v>
      </c>
      <c r="S10" s="1" t="s">
        <v>0</v>
      </c>
    </row>
    <row r="11" spans="2:20" ht="17.25" thickBot="1" thickTop="1">
      <c r="B11" s="4">
        <v>39664</v>
      </c>
      <c r="C11" s="29">
        <v>500000</v>
      </c>
      <c r="D11" s="48" t="s">
        <v>33</v>
      </c>
      <c r="E11" s="9" t="s">
        <v>2</v>
      </c>
      <c r="F11" s="11"/>
      <c r="G11" s="43"/>
      <c r="H11" s="44"/>
      <c r="I11" s="45"/>
      <c r="J11" s="22">
        <f>IF(F11="","",IF(D11="－","∞",ABS((I11-G11))/(ABS(H11-G11))))</f>
      </c>
      <c r="K11" s="14" t="s">
        <v>47</v>
      </c>
      <c r="L11" s="43"/>
      <c r="M11" s="13">
        <f aca="true" t="shared" si="0" ref="M11:M42">IF(L11="","",(IF(E11="買",(L11-G11)*10000,(G11-L11)*10000)))</f>
      </c>
      <c r="N11" s="7">
        <f aca="true" t="shared" si="1" ref="N11:N42">IF(M11="","",M11*F11*T11/10000)</f>
      </c>
      <c r="O11" s="5">
        <f aca="true" t="shared" si="2" ref="O11:O42">IF(F11="","",F11*G11*T11/$B$3)</f>
      </c>
      <c r="P11" s="17">
        <f aca="true" t="shared" si="3" ref="P11:P42">IF(M11="","",IF(M11&lt;0,"×","○"))</f>
      </c>
      <c r="R11" s="2" t="s">
        <v>48</v>
      </c>
      <c r="S11" s="1" t="s">
        <v>1</v>
      </c>
      <c r="T11" s="46">
        <f aca="true" t="shared" si="4" ref="T11:T42">IF(D11=$R$13,$S$16,(IF(D11=$R$19,$S$16,(IF(D11=$R$16,$S$16,(IF(D11=$R$14,$S$15,(IF(D11=$R$10,$S$13,$S$14)))))))))</f>
        <v>98</v>
      </c>
    </row>
    <row r="12" spans="2:20" ht="17.25" thickBot="1" thickTop="1">
      <c r="B12" s="4">
        <v>39665</v>
      </c>
      <c r="C12" s="29">
        <f aca="true" t="shared" si="5" ref="C12:C43">C11+IF(N11="",0,N11)</f>
        <v>500000</v>
      </c>
      <c r="D12" s="48" t="s">
        <v>33</v>
      </c>
      <c r="E12" s="9" t="s">
        <v>2</v>
      </c>
      <c r="F12" s="11"/>
      <c r="G12" s="43"/>
      <c r="H12" s="44"/>
      <c r="I12" s="45"/>
      <c r="J12" s="22">
        <f>IF(F12="","",IF(D12="－","∞",ABS((I12-G12))/(ABS(H12-G12))))</f>
      </c>
      <c r="K12" s="14" t="s">
        <v>49</v>
      </c>
      <c r="L12" s="43"/>
      <c r="M12" s="13">
        <f t="shared" si="0"/>
      </c>
      <c r="N12" s="7">
        <f t="shared" si="1"/>
      </c>
      <c r="O12" s="5">
        <f t="shared" si="2"/>
      </c>
      <c r="P12" s="17">
        <f t="shared" si="3"/>
      </c>
      <c r="R12" s="2" t="s">
        <v>50</v>
      </c>
      <c r="S12" s="1" t="s">
        <v>51</v>
      </c>
      <c r="T12" s="46">
        <f t="shared" si="4"/>
        <v>98</v>
      </c>
    </row>
    <row r="13" spans="2:20" ht="17.25" thickBot="1" thickTop="1">
      <c r="B13" s="4">
        <v>39666</v>
      </c>
      <c r="C13" s="29">
        <f t="shared" si="5"/>
        <v>500000</v>
      </c>
      <c r="D13" s="48" t="s">
        <v>33</v>
      </c>
      <c r="E13" s="9" t="s">
        <v>2</v>
      </c>
      <c r="F13" s="11"/>
      <c r="G13" s="43"/>
      <c r="H13" s="44"/>
      <c r="I13" s="45"/>
      <c r="J13" s="22">
        <f aca="true" t="shared" si="6" ref="J13:J21">IF(F13="","",IF(D13="－","∞",ABS((I13-G13))/(ABS(H13-G13))))</f>
      </c>
      <c r="K13" s="14" t="s">
        <v>47</v>
      </c>
      <c r="L13" s="43"/>
      <c r="M13" s="13">
        <f t="shared" si="0"/>
      </c>
      <c r="N13" s="7">
        <f t="shared" si="1"/>
      </c>
      <c r="O13" s="5">
        <f t="shared" si="2"/>
      </c>
      <c r="P13" s="17">
        <f t="shared" si="3"/>
      </c>
      <c r="R13" s="2" t="s">
        <v>52</v>
      </c>
      <c r="S13" s="47">
        <v>75</v>
      </c>
      <c r="T13" s="46">
        <f t="shared" si="4"/>
        <v>98</v>
      </c>
    </row>
    <row r="14" spans="2:20" ht="17.25" thickBot="1" thickTop="1">
      <c r="B14" s="4">
        <v>39667</v>
      </c>
      <c r="C14" s="29">
        <f t="shared" si="5"/>
        <v>500000</v>
      </c>
      <c r="D14" s="48" t="s">
        <v>33</v>
      </c>
      <c r="E14" s="9" t="s">
        <v>2</v>
      </c>
      <c r="F14" s="11"/>
      <c r="G14" s="43"/>
      <c r="H14" s="44"/>
      <c r="I14" s="45"/>
      <c r="J14" s="22">
        <f t="shared" si="6"/>
      </c>
      <c r="K14" s="14" t="s">
        <v>47</v>
      </c>
      <c r="L14" s="43"/>
      <c r="M14" s="13">
        <f t="shared" si="0"/>
      </c>
      <c r="N14" s="7">
        <f t="shared" si="1"/>
      </c>
      <c r="O14" s="5">
        <f t="shared" si="2"/>
      </c>
      <c r="P14" s="17">
        <f t="shared" si="3"/>
      </c>
      <c r="R14" s="2" t="s">
        <v>53</v>
      </c>
      <c r="S14" s="47">
        <v>109</v>
      </c>
      <c r="T14" s="46">
        <f t="shared" si="4"/>
        <v>98</v>
      </c>
    </row>
    <row r="15" spans="2:20" ht="17.25" thickBot="1" thickTop="1">
      <c r="B15" s="4">
        <v>39668</v>
      </c>
      <c r="C15" s="29">
        <f t="shared" si="5"/>
        <v>500000</v>
      </c>
      <c r="D15" s="48" t="s">
        <v>33</v>
      </c>
      <c r="E15" s="9" t="s">
        <v>2</v>
      </c>
      <c r="F15" s="11"/>
      <c r="G15" s="43"/>
      <c r="H15" s="44"/>
      <c r="I15" s="45"/>
      <c r="J15" s="22">
        <f t="shared" si="6"/>
      </c>
      <c r="K15" s="14" t="s">
        <v>47</v>
      </c>
      <c r="L15" s="43"/>
      <c r="M15" s="13">
        <f t="shared" si="0"/>
      </c>
      <c r="N15" s="7">
        <f t="shared" si="1"/>
      </c>
      <c r="O15" s="5">
        <f t="shared" si="2"/>
      </c>
      <c r="P15" s="17">
        <f t="shared" si="3"/>
      </c>
      <c r="R15" s="2" t="s">
        <v>54</v>
      </c>
      <c r="S15" s="47">
        <v>193</v>
      </c>
      <c r="T15" s="46">
        <f t="shared" si="4"/>
        <v>98</v>
      </c>
    </row>
    <row r="16" spans="2:20" ht="17.25" thickBot="1" thickTop="1">
      <c r="B16" s="4">
        <v>39671</v>
      </c>
      <c r="C16" s="29">
        <f t="shared" si="5"/>
        <v>500000</v>
      </c>
      <c r="D16" s="48" t="s">
        <v>33</v>
      </c>
      <c r="E16" s="9" t="s">
        <v>1</v>
      </c>
      <c r="F16" s="11">
        <v>10000</v>
      </c>
      <c r="G16" s="43">
        <v>1.0824</v>
      </c>
      <c r="H16" s="44">
        <v>1.0911</v>
      </c>
      <c r="I16" s="45">
        <v>1.075</v>
      </c>
      <c r="J16" s="22">
        <f t="shared" si="6"/>
        <v>0.8505747126436934</v>
      </c>
      <c r="K16" s="14" t="s">
        <v>47</v>
      </c>
      <c r="L16" s="43">
        <v>1.075</v>
      </c>
      <c r="M16" s="13">
        <f t="shared" si="0"/>
        <v>74.00000000000074</v>
      </c>
      <c r="N16" s="7">
        <f t="shared" si="1"/>
        <v>7252.000000000072</v>
      </c>
      <c r="O16" s="5">
        <f t="shared" si="2"/>
        <v>1.060752</v>
      </c>
      <c r="P16" s="17" t="str">
        <f t="shared" si="3"/>
        <v>○</v>
      </c>
      <c r="R16" s="2" t="s">
        <v>55</v>
      </c>
      <c r="S16" s="47">
        <v>98</v>
      </c>
      <c r="T16" s="46">
        <f t="shared" si="4"/>
        <v>98</v>
      </c>
    </row>
    <row r="17" spans="2:20" ht="17.25" thickBot="1" thickTop="1">
      <c r="B17" s="4">
        <v>39672</v>
      </c>
      <c r="C17" s="29">
        <f t="shared" si="5"/>
        <v>507252.00000000006</v>
      </c>
      <c r="D17" s="48" t="s">
        <v>33</v>
      </c>
      <c r="E17" s="9" t="s">
        <v>1</v>
      </c>
      <c r="F17" s="11">
        <v>10000</v>
      </c>
      <c r="G17" s="43">
        <v>1.087</v>
      </c>
      <c r="H17" s="44">
        <v>1.0936</v>
      </c>
      <c r="I17" s="45">
        <v>1.083</v>
      </c>
      <c r="J17" s="22">
        <f t="shared" si="6"/>
        <v>0.6060606060606122</v>
      </c>
      <c r="K17" s="14" t="s">
        <v>47</v>
      </c>
      <c r="L17" s="43">
        <v>1.083</v>
      </c>
      <c r="M17" s="13">
        <f t="shared" si="0"/>
        <v>40.000000000000036</v>
      </c>
      <c r="N17" s="7">
        <f t="shared" si="1"/>
        <v>3920.0000000000036</v>
      </c>
      <c r="O17" s="5">
        <f t="shared" si="2"/>
        <v>1.06526</v>
      </c>
      <c r="P17" s="17" t="str">
        <f t="shared" si="3"/>
        <v>○</v>
      </c>
      <c r="R17" s="2" t="s">
        <v>56</v>
      </c>
      <c r="S17" s="2"/>
      <c r="T17" s="46">
        <f t="shared" si="4"/>
        <v>98</v>
      </c>
    </row>
    <row r="18" spans="2:20" ht="17.25" thickBot="1" thickTop="1">
      <c r="B18" s="4">
        <v>39673</v>
      </c>
      <c r="C18" s="29">
        <f t="shared" si="5"/>
        <v>511172.00000000006</v>
      </c>
      <c r="D18" s="48" t="s">
        <v>33</v>
      </c>
      <c r="E18" s="9" t="s">
        <v>2</v>
      </c>
      <c r="F18" s="11"/>
      <c r="G18" s="43"/>
      <c r="H18" s="44"/>
      <c r="I18" s="45"/>
      <c r="J18" s="22">
        <f t="shared" si="6"/>
      </c>
      <c r="K18" s="14" t="s">
        <v>47</v>
      </c>
      <c r="L18" s="43"/>
      <c r="M18" s="13">
        <f t="shared" si="0"/>
      </c>
      <c r="N18" s="7">
        <f t="shared" si="1"/>
      </c>
      <c r="O18" s="5">
        <f t="shared" si="2"/>
      </c>
      <c r="P18" s="17">
        <f t="shared" si="3"/>
      </c>
      <c r="R18" s="2" t="s">
        <v>57</v>
      </c>
      <c r="S18" s="2"/>
      <c r="T18" s="46">
        <f t="shared" si="4"/>
        <v>98</v>
      </c>
    </row>
    <row r="19" spans="2:20" ht="17.25" thickBot="1" thickTop="1">
      <c r="B19" s="4">
        <v>39674</v>
      </c>
      <c r="C19" s="29">
        <f t="shared" si="5"/>
        <v>511172.00000000006</v>
      </c>
      <c r="D19" s="48" t="s">
        <v>33</v>
      </c>
      <c r="E19" s="9" t="s">
        <v>2</v>
      </c>
      <c r="F19" s="11"/>
      <c r="G19" s="43"/>
      <c r="H19" s="44"/>
      <c r="I19" s="45"/>
      <c r="J19" s="22">
        <f t="shared" si="6"/>
      </c>
      <c r="K19" s="14" t="s">
        <v>47</v>
      </c>
      <c r="L19" s="43"/>
      <c r="M19" s="13">
        <f t="shared" si="0"/>
      </c>
      <c r="N19" s="7">
        <f t="shared" si="1"/>
      </c>
      <c r="O19" s="5">
        <f t="shared" si="2"/>
      </c>
      <c r="P19" s="17">
        <f t="shared" si="3"/>
      </c>
      <c r="R19" s="2" t="s">
        <v>58</v>
      </c>
      <c r="S19" s="2"/>
      <c r="T19" s="46">
        <f t="shared" si="4"/>
        <v>98</v>
      </c>
    </row>
    <row r="20" spans="2:20" ht="17.25" thickBot="1" thickTop="1">
      <c r="B20" s="4">
        <v>39675</v>
      </c>
      <c r="C20" s="29">
        <f t="shared" si="5"/>
        <v>511172.00000000006</v>
      </c>
      <c r="D20" s="48" t="s">
        <v>33</v>
      </c>
      <c r="E20" s="9" t="s">
        <v>1</v>
      </c>
      <c r="F20" s="11">
        <v>10000</v>
      </c>
      <c r="G20" s="43">
        <v>1.0961</v>
      </c>
      <c r="H20" s="44">
        <v>1.1027</v>
      </c>
      <c r="I20" s="45">
        <v>1.0918</v>
      </c>
      <c r="J20" s="22">
        <f t="shared" si="6"/>
        <v>0.651515151515153</v>
      </c>
      <c r="K20" s="14" t="s">
        <v>47</v>
      </c>
      <c r="L20" s="43">
        <v>1.097</v>
      </c>
      <c r="M20" s="13">
        <f t="shared" si="0"/>
        <v>-8.999999999999009</v>
      </c>
      <c r="N20" s="7">
        <f t="shared" si="1"/>
        <v>-881.9999999999029</v>
      </c>
      <c r="O20" s="5">
        <f t="shared" si="2"/>
        <v>1.074178</v>
      </c>
      <c r="P20" s="17" t="str">
        <f t="shared" si="3"/>
        <v>×</v>
      </c>
      <c r="R20" s="1" t="s">
        <v>59</v>
      </c>
      <c r="S20" s="2"/>
      <c r="T20" s="46">
        <f t="shared" si="4"/>
        <v>98</v>
      </c>
    </row>
    <row r="21" spans="2:20" ht="17.25" thickBot="1" thickTop="1">
      <c r="B21" s="4">
        <v>39678</v>
      </c>
      <c r="C21" s="29">
        <f t="shared" si="5"/>
        <v>510290.0000000002</v>
      </c>
      <c r="D21" s="48" t="s">
        <v>33</v>
      </c>
      <c r="E21" s="9" t="s">
        <v>2</v>
      </c>
      <c r="F21" s="11"/>
      <c r="G21" s="43"/>
      <c r="H21" s="44"/>
      <c r="I21" s="45"/>
      <c r="J21" s="22">
        <f t="shared" si="6"/>
      </c>
      <c r="K21" s="14" t="s">
        <v>49</v>
      </c>
      <c r="L21" s="43"/>
      <c r="M21" s="13">
        <f t="shared" si="0"/>
      </c>
      <c r="N21" s="7">
        <f t="shared" si="1"/>
      </c>
      <c r="O21" s="5">
        <f t="shared" si="2"/>
      </c>
      <c r="P21" s="17">
        <f t="shared" si="3"/>
      </c>
      <c r="R21" s="2"/>
      <c r="T21" s="46">
        <f t="shared" si="4"/>
        <v>98</v>
      </c>
    </row>
    <row r="22" spans="2:20" ht="17.25" thickBot="1" thickTop="1">
      <c r="B22" s="4">
        <v>39679</v>
      </c>
      <c r="C22" s="29">
        <f t="shared" si="5"/>
        <v>510290.0000000002</v>
      </c>
      <c r="D22" s="48" t="s">
        <v>33</v>
      </c>
      <c r="E22" s="9" t="s">
        <v>2</v>
      </c>
      <c r="F22" s="11"/>
      <c r="G22" s="43"/>
      <c r="H22" s="44"/>
      <c r="I22" s="45"/>
      <c r="J22" s="22">
        <f>IF(F22="","",IF(D22="－","∞",ABS((I22-G22))/(ABS(H22-G22))))</f>
      </c>
      <c r="K22" s="14" t="s">
        <v>47</v>
      </c>
      <c r="L22" s="43"/>
      <c r="M22" s="13">
        <f t="shared" si="0"/>
      </c>
      <c r="N22" s="7">
        <f t="shared" si="1"/>
      </c>
      <c r="O22" s="5">
        <f t="shared" si="2"/>
      </c>
      <c r="P22" s="17">
        <f t="shared" si="3"/>
      </c>
      <c r="R22" s="2"/>
      <c r="T22" s="46">
        <f t="shared" si="4"/>
        <v>98</v>
      </c>
    </row>
    <row r="23" spans="2:20" ht="17.25" thickBot="1" thickTop="1">
      <c r="B23" s="4">
        <v>39680</v>
      </c>
      <c r="C23" s="29">
        <f t="shared" si="5"/>
        <v>510290.0000000002</v>
      </c>
      <c r="D23" s="48" t="s">
        <v>33</v>
      </c>
      <c r="E23" s="9" t="s">
        <v>2</v>
      </c>
      <c r="F23" s="11"/>
      <c r="G23" s="43"/>
      <c r="H23" s="44"/>
      <c r="I23" s="45"/>
      <c r="J23" s="22">
        <f>IF(F23="","",IF(D23="－","∞",ABS((I23-G23))/(ABS(H23-G23))))</f>
      </c>
      <c r="K23" s="14" t="s">
        <v>49</v>
      </c>
      <c r="L23" s="43"/>
      <c r="M23" s="13">
        <f t="shared" si="0"/>
      </c>
      <c r="N23" s="7">
        <f t="shared" si="1"/>
      </c>
      <c r="O23" s="5">
        <f t="shared" si="2"/>
      </c>
      <c r="P23" s="17">
        <f t="shared" si="3"/>
      </c>
      <c r="T23" s="46">
        <f t="shared" si="4"/>
        <v>98</v>
      </c>
    </row>
    <row r="24" spans="2:20" ht="17.25" thickBot="1" thickTop="1">
      <c r="B24" s="4">
        <v>39681</v>
      </c>
      <c r="C24" s="29">
        <f t="shared" si="5"/>
        <v>510290.0000000002</v>
      </c>
      <c r="D24" s="48" t="s">
        <v>33</v>
      </c>
      <c r="E24" s="9" t="s">
        <v>2</v>
      </c>
      <c r="F24" s="11"/>
      <c r="G24" s="43"/>
      <c r="H24" s="44"/>
      <c r="I24" s="45"/>
      <c r="J24" s="22">
        <f aca="true" t="shared" si="7" ref="J24:J32">IF(F24="","",IF(D24="－","∞",ABS((I24-G24))/(ABS(H24-G24))))</f>
      </c>
      <c r="K24" s="14" t="s">
        <v>49</v>
      </c>
      <c r="L24" s="43"/>
      <c r="M24" s="13">
        <f t="shared" si="0"/>
      </c>
      <c r="N24" s="7">
        <f t="shared" si="1"/>
      </c>
      <c r="O24" s="5">
        <f t="shared" si="2"/>
      </c>
      <c r="P24" s="17">
        <f t="shared" si="3"/>
      </c>
      <c r="T24" s="46">
        <f t="shared" si="4"/>
        <v>98</v>
      </c>
    </row>
    <row r="25" spans="2:20" ht="17.25" thickBot="1" thickTop="1">
      <c r="B25" s="4">
        <v>39682</v>
      </c>
      <c r="C25" s="29">
        <f t="shared" si="5"/>
        <v>510290.0000000002</v>
      </c>
      <c r="D25" s="48" t="s">
        <v>33</v>
      </c>
      <c r="E25" s="9" t="s">
        <v>2</v>
      </c>
      <c r="F25" s="11"/>
      <c r="G25" s="43"/>
      <c r="H25" s="44"/>
      <c r="I25" s="45"/>
      <c r="J25" s="22">
        <f t="shared" si="7"/>
      </c>
      <c r="K25" s="14" t="s">
        <v>47</v>
      </c>
      <c r="L25" s="43"/>
      <c r="M25" s="13">
        <f t="shared" si="0"/>
      </c>
      <c r="N25" s="7">
        <f t="shared" si="1"/>
      </c>
      <c r="O25" s="5">
        <f t="shared" si="2"/>
      </c>
      <c r="P25" s="17">
        <f t="shared" si="3"/>
      </c>
      <c r="T25" s="46">
        <f t="shared" si="4"/>
        <v>98</v>
      </c>
    </row>
    <row r="26" spans="2:20" ht="17.25" thickBot="1" thickTop="1">
      <c r="B26" s="4">
        <v>39685</v>
      </c>
      <c r="C26" s="29">
        <f t="shared" si="5"/>
        <v>510290.0000000002</v>
      </c>
      <c r="D26" s="48" t="s">
        <v>33</v>
      </c>
      <c r="E26" s="9" t="s">
        <v>2</v>
      </c>
      <c r="F26" s="11"/>
      <c r="G26" s="43"/>
      <c r="H26" s="44"/>
      <c r="I26" s="45"/>
      <c r="J26" s="22">
        <f t="shared" si="7"/>
      </c>
      <c r="K26" s="14" t="s">
        <v>47</v>
      </c>
      <c r="L26" s="43"/>
      <c r="M26" s="13">
        <f t="shared" si="0"/>
      </c>
      <c r="N26" s="7">
        <f t="shared" si="1"/>
      </c>
      <c r="O26" s="5">
        <f t="shared" si="2"/>
      </c>
      <c r="P26" s="17">
        <f t="shared" si="3"/>
      </c>
      <c r="T26" s="46">
        <f t="shared" si="4"/>
        <v>98</v>
      </c>
    </row>
    <row r="27" spans="2:20" ht="17.25" thickBot="1" thickTop="1">
      <c r="B27" s="4">
        <v>39686</v>
      </c>
      <c r="C27" s="29">
        <f t="shared" si="5"/>
        <v>510290.0000000002</v>
      </c>
      <c r="D27" s="48" t="s">
        <v>33</v>
      </c>
      <c r="E27" s="9" t="s">
        <v>2</v>
      </c>
      <c r="F27" s="11"/>
      <c r="G27" s="43"/>
      <c r="H27" s="44"/>
      <c r="I27" s="45"/>
      <c r="J27" s="22">
        <f t="shared" si="7"/>
      </c>
      <c r="K27" s="14" t="s">
        <v>47</v>
      </c>
      <c r="L27" s="43"/>
      <c r="M27" s="13">
        <f t="shared" si="0"/>
      </c>
      <c r="N27" s="7">
        <f t="shared" si="1"/>
      </c>
      <c r="O27" s="5">
        <f t="shared" si="2"/>
      </c>
      <c r="P27" s="17">
        <f t="shared" si="3"/>
      </c>
      <c r="T27" s="46">
        <f t="shared" si="4"/>
        <v>98</v>
      </c>
    </row>
    <row r="28" spans="2:20" ht="17.25" thickBot="1" thickTop="1">
      <c r="B28" s="4">
        <v>39687</v>
      </c>
      <c r="C28" s="29">
        <f t="shared" si="5"/>
        <v>510290.0000000002</v>
      </c>
      <c r="D28" s="48" t="s">
        <v>33</v>
      </c>
      <c r="E28" s="9" t="s">
        <v>2</v>
      </c>
      <c r="F28" s="11"/>
      <c r="G28" s="43"/>
      <c r="H28" s="44"/>
      <c r="I28" s="45"/>
      <c r="J28" s="22">
        <f t="shared" si="7"/>
      </c>
      <c r="K28" s="14" t="s">
        <v>49</v>
      </c>
      <c r="L28" s="43"/>
      <c r="M28" s="13">
        <f t="shared" si="0"/>
      </c>
      <c r="N28" s="7">
        <f t="shared" si="1"/>
      </c>
      <c r="O28" s="5">
        <f t="shared" si="2"/>
      </c>
      <c r="P28" s="17">
        <f t="shared" si="3"/>
      </c>
      <c r="T28" s="46">
        <f t="shared" si="4"/>
        <v>98</v>
      </c>
    </row>
    <row r="29" spans="2:20" ht="17.25" thickBot="1" thickTop="1">
      <c r="B29" s="4">
        <v>39688</v>
      </c>
      <c r="C29" s="29">
        <f t="shared" si="5"/>
        <v>510290.0000000002</v>
      </c>
      <c r="D29" s="48" t="s">
        <v>33</v>
      </c>
      <c r="E29" s="9" t="s">
        <v>2</v>
      </c>
      <c r="F29" s="11"/>
      <c r="G29" s="43"/>
      <c r="H29" s="44"/>
      <c r="I29" s="45"/>
      <c r="J29" s="22">
        <f t="shared" si="7"/>
      </c>
      <c r="K29" s="14" t="s">
        <v>47</v>
      </c>
      <c r="L29" s="43"/>
      <c r="M29" s="13">
        <f t="shared" si="0"/>
      </c>
      <c r="N29" s="7">
        <f t="shared" si="1"/>
      </c>
      <c r="O29" s="5">
        <f t="shared" si="2"/>
      </c>
      <c r="P29" s="17">
        <f t="shared" si="3"/>
      </c>
      <c r="T29" s="46">
        <f t="shared" si="4"/>
        <v>98</v>
      </c>
    </row>
    <row r="30" spans="2:20" ht="17.25" thickBot="1" thickTop="1">
      <c r="B30" s="4">
        <v>39689</v>
      </c>
      <c r="C30" s="29">
        <f t="shared" si="5"/>
        <v>510290.0000000002</v>
      </c>
      <c r="D30" s="48" t="s">
        <v>33</v>
      </c>
      <c r="E30" s="9" t="s">
        <v>2</v>
      </c>
      <c r="F30" s="11"/>
      <c r="G30" s="43"/>
      <c r="H30" s="44"/>
      <c r="I30" s="45"/>
      <c r="J30" s="22">
        <f t="shared" si="7"/>
      </c>
      <c r="K30" s="14" t="s">
        <v>47</v>
      </c>
      <c r="L30" s="43"/>
      <c r="M30" s="13">
        <f t="shared" si="0"/>
      </c>
      <c r="N30" s="7">
        <f t="shared" si="1"/>
      </c>
      <c r="O30" s="5">
        <f t="shared" si="2"/>
      </c>
      <c r="P30" s="17">
        <f t="shared" si="3"/>
      </c>
      <c r="T30" s="46">
        <f t="shared" si="4"/>
        <v>98</v>
      </c>
    </row>
    <row r="31" spans="2:20" ht="17.25" thickBot="1" thickTop="1">
      <c r="B31" s="4">
        <v>39692</v>
      </c>
      <c r="C31" s="29">
        <f t="shared" si="5"/>
        <v>510290.0000000002</v>
      </c>
      <c r="D31" s="48" t="s">
        <v>33</v>
      </c>
      <c r="E31" s="9" t="s">
        <v>2</v>
      </c>
      <c r="F31" s="11"/>
      <c r="G31" s="43"/>
      <c r="H31" s="44"/>
      <c r="I31" s="45"/>
      <c r="J31" s="22">
        <f t="shared" si="7"/>
      </c>
      <c r="K31" s="14" t="s">
        <v>47</v>
      </c>
      <c r="L31" s="43"/>
      <c r="M31" s="13">
        <f t="shared" si="0"/>
      </c>
      <c r="N31" s="7">
        <f t="shared" si="1"/>
      </c>
      <c r="O31" s="5">
        <f t="shared" si="2"/>
      </c>
      <c r="P31" s="17">
        <f t="shared" si="3"/>
      </c>
      <c r="T31" s="46">
        <f t="shared" si="4"/>
        <v>98</v>
      </c>
    </row>
    <row r="32" spans="2:20" ht="17.25" thickBot="1" thickTop="1">
      <c r="B32" s="4">
        <v>39693</v>
      </c>
      <c r="C32" s="29">
        <f t="shared" si="5"/>
        <v>510290.0000000002</v>
      </c>
      <c r="D32" s="48" t="s">
        <v>33</v>
      </c>
      <c r="E32" s="9" t="s">
        <v>2</v>
      </c>
      <c r="F32" s="11"/>
      <c r="G32" s="43"/>
      <c r="H32" s="44"/>
      <c r="I32" s="45"/>
      <c r="J32" s="22">
        <f t="shared" si="7"/>
      </c>
      <c r="K32" s="14" t="s">
        <v>47</v>
      </c>
      <c r="L32" s="43"/>
      <c r="M32" s="13">
        <f t="shared" si="0"/>
      </c>
      <c r="N32" s="7">
        <f t="shared" si="1"/>
      </c>
      <c r="O32" s="5">
        <f t="shared" si="2"/>
      </c>
      <c r="P32" s="17">
        <f t="shared" si="3"/>
      </c>
      <c r="T32" s="46">
        <f t="shared" si="4"/>
        <v>98</v>
      </c>
    </row>
    <row r="33" spans="2:20" ht="17.25" thickBot="1" thickTop="1">
      <c r="B33" s="4">
        <v>39694</v>
      </c>
      <c r="C33" s="29">
        <f t="shared" si="5"/>
        <v>510290.0000000002</v>
      </c>
      <c r="D33" s="48" t="s">
        <v>33</v>
      </c>
      <c r="E33" s="9" t="s">
        <v>2</v>
      </c>
      <c r="F33" s="11"/>
      <c r="G33" s="43"/>
      <c r="H33" s="44"/>
      <c r="I33" s="45"/>
      <c r="J33" s="22">
        <f>IF(F33="","",IF(D33="－","∞",ABS((I33-G33))/(ABS(H33-G33))))</f>
      </c>
      <c r="K33" s="14" t="s">
        <v>49</v>
      </c>
      <c r="L33" s="43"/>
      <c r="M33" s="13">
        <f t="shared" si="0"/>
      </c>
      <c r="N33" s="7">
        <f t="shared" si="1"/>
      </c>
      <c r="O33" s="5">
        <f t="shared" si="2"/>
      </c>
      <c r="P33" s="17">
        <f t="shared" si="3"/>
      </c>
      <c r="T33" s="46">
        <f t="shared" si="4"/>
        <v>98</v>
      </c>
    </row>
    <row r="34" spans="2:20" ht="17.25" thickBot="1" thickTop="1">
      <c r="B34" s="4">
        <v>39695</v>
      </c>
      <c r="C34" s="29">
        <f t="shared" si="5"/>
        <v>510290.0000000002</v>
      </c>
      <c r="D34" s="48" t="s">
        <v>33</v>
      </c>
      <c r="E34" s="9" t="s">
        <v>2</v>
      </c>
      <c r="F34" s="11"/>
      <c r="G34" s="43"/>
      <c r="H34" s="44"/>
      <c r="I34" s="45"/>
      <c r="J34" s="22">
        <f>IF(F34="","",IF(D34="－","∞",ABS((I34-G34))/(ABS(H34-G34))))</f>
      </c>
      <c r="K34" s="14" t="s">
        <v>47</v>
      </c>
      <c r="L34" s="43"/>
      <c r="M34" s="13">
        <f t="shared" si="0"/>
      </c>
      <c r="N34" s="7">
        <f t="shared" si="1"/>
      </c>
      <c r="O34" s="5">
        <f t="shared" si="2"/>
      </c>
      <c r="P34" s="17">
        <f t="shared" si="3"/>
      </c>
      <c r="T34" s="46">
        <f t="shared" si="4"/>
        <v>98</v>
      </c>
    </row>
    <row r="35" spans="2:20" ht="17.25" thickBot="1" thickTop="1">
      <c r="B35" s="4">
        <v>39696</v>
      </c>
      <c r="C35" s="29">
        <f t="shared" si="5"/>
        <v>510290.0000000002</v>
      </c>
      <c r="D35" s="48" t="s">
        <v>33</v>
      </c>
      <c r="E35" s="9" t="s">
        <v>2</v>
      </c>
      <c r="F35" s="11"/>
      <c r="G35" s="43"/>
      <c r="H35" s="44"/>
      <c r="I35" s="45"/>
      <c r="J35" s="22">
        <f aca="true" t="shared" si="8" ref="J35:J42">IF(F35="","",IF(D35="－","∞",ABS((I35-G35))/(ABS(H35-G35))))</f>
      </c>
      <c r="K35" s="14" t="s">
        <v>47</v>
      </c>
      <c r="L35" s="43"/>
      <c r="M35" s="13">
        <f t="shared" si="0"/>
      </c>
      <c r="N35" s="7">
        <f t="shared" si="1"/>
      </c>
      <c r="O35" s="5">
        <f t="shared" si="2"/>
      </c>
      <c r="P35" s="17">
        <f t="shared" si="3"/>
      </c>
      <c r="T35" s="46">
        <f t="shared" si="4"/>
        <v>98</v>
      </c>
    </row>
    <row r="36" spans="2:20" ht="17.25" thickBot="1" thickTop="1">
      <c r="B36" s="4">
        <v>39699</v>
      </c>
      <c r="C36" s="29">
        <f t="shared" si="5"/>
        <v>510290.0000000002</v>
      </c>
      <c r="D36" s="48" t="s">
        <v>33</v>
      </c>
      <c r="E36" s="9" t="s">
        <v>1</v>
      </c>
      <c r="F36" s="11">
        <v>10000</v>
      </c>
      <c r="G36" s="43">
        <v>1.1185</v>
      </c>
      <c r="H36" s="44">
        <v>1.1232</v>
      </c>
      <c r="I36" s="45">
        <v>1.1141</v>
      </c>
      <c r="J36" s="22">
        <f t="shared" si="8"/>
        <v>0.9361702127659635</v>
      </c>
      <c r="K36" s="14" t="s">
        <v>47</v>
      </c>
      <c r="L36" s="43">
        <v>1.1141</v>
      </c>
      <c r="M36" s="13">
        <f t="shared" si="0"/>
        <v>43.999999999999595</v>
      </c>
      <c r="N36" s="7">
        <f t="shared" si="1"/>
        <v>4311.99999999996</v>
      </c>
      <c r="O36" s="5">
        <f t="shared" si="2"/>
        <v>1.09613</v>
      </c>
      <c r="P36" s="17" t="str">
        <f t="shared" si="3"/>
        <v>○</v>
      </c>
      <c r="T36" s="46">
        <f t="shared" si="4"/>
        <v>98</v>
      </c>
    </row>
    <row r="37" spans="2:20" ht="17.25" thickBot="1" thickTop="1">
      <c r="B37" s="4">
        <v>39700</v>
      </c>
      <c r="C37" s="29">
        <f t="shared" si="5"/>
        <v>514602.0000000001</v>
      </c>
      <c r="D37" s="48" t="s">
        <v>33</v>
      </c>
      <c r="E37" s="9" t="s">
        <v>2</v>
      </c>
      <c r="F37" s="11"/>
      <c r="G37" s="43"/>
      <c r="H37" s="44"/>
      <c r="I37" s="45"/>
      <c r="J37" s="22">
        <f t="shared" si="8"/>
      </c>
      <c r="K37" s="14" t="s">
        <v>47</v>
      </c>
      <c r="L37" s="43"/>
      <c r="M37" s="13">
        <f t="shared" si="0"/>
      </c>
      <c r="N37" s="7">
        <f t="shared" si="1"/>
      </c>
      <c r="O37" s="5">
        <f t="shared" si="2"/>
      </c>
      <c r="P37" s="17">
        <f t="shared" si="3"/>
      </c>
      <c r="T37" s="46">
        <f t="shared" si="4"/>
        <v>98</v>
      </c>
    </row>
    <row r="38" spans="2:20" ht="17.25" thickBot="1" thickTop="1">
      <c r="B38" s="4">
        <v>39701</v>
      </c>
      <c r="C38" s="29">
        <f t="shared" si="5"/>
        <v>514602.0000000001</v>
      </c>
      <c r="D38" s="48" t="s">
        <v>33</v>
      </c>
      <c r="E38" s="9" t="s">
        <v>2</v>
      </c>
      <c r="F38" s="11"/>
      <c r="G38" s="43"/>
      <c r="H38" s="44"/>
      <c r="I38" s="45"/>
      <c r="J38" s="22">
        <f t="shared" si="8"/>
      </c>
      <c r="K38" s="14" t="s">
        <v>47</v>
      </c>
      <c r="L38" s="43"/>
      <c r="M38" s="13">
        <f t="shared" si="0"/>
      </c>
      <c r="N38" s="7">
        <f t="shared" si="1"/>
      </c>
      <c r="O38" s="5">
        <f t="shared" si="2"/>
      </c>
      <c r="P38" s="17">
        <f t="shared" si="3"/>
      </c>
      <c r="T38" s="46">
        <f t="shared" si="4"/>
        <v>98</v>
      </c>
    </row>
    <row r="39" spans="2:20" ht="17.25" thickBot="1" thickTop="1">
      <c r="B39" s="4">
        <v>39702</v>
      </c>
      <c r="C39" s="29">
        <f t="shared" si="5"/>
        <v>514602.0000000001</v>
      </c>
      <c r="D39" s="48" t="s">
        <v>33</v>
      </c>
      <c r="E39" s="9" t="s">
        <v>2</v>
      </c>
      <c r="F39" s="11"/>
      <c r="G39" s="43"/>
      <c r="H39" s="44"/>
      <c r="I39" s="45"/>
      <c r="J39" s="22">
        <f t="shared" si="8"/>
      </c>
      <c r="K39" s="14" t="s">
        <v>47</v>
      </c>
      <c r="L39" s="43"/>
      <c r="M39" s="13">
        <f t="shared" si="0"/>
      </c>
      <c r="N39" s="7">
        <f t="shared" si="1"/>
      </c>
      <c r="O39" s="5">
        <f t="shared" si="2"/>
      </c>
      <c r="P39" s="17">
        <f t="shared" si="3"/>
      </c>
      <c r="T39" s="46">
        <f t="shared" si="4"/>
        <v>98</v>
      </c>
    </row>
    <row r="40" spans="2:20" ht="17.25" thickBot="1" thickTop="1">
      <c r="B40" s="4">
        <v>39703</v>
      </c>
      <c r="C40" s="29">
        <f t="shared" si="5"/>
        <v>514602.0000000001</v>
      </c>
      <c r="D40" s="48" t="s">
        <v>33</v>
      </c>
      <c r="E40" s="9" t="s">
        <v>2</v>
      </c>
      <c r="F40" s="11"/>
      <c r="G40" s="43"/>
      <c r="H40" s="44"/>
      <c r="I40" s="45"/>
      <c r="J40" s="22">
        <f t="shared" si="8"/>
      </c>
      <c r="K40" s="14" t="s">
        <v>47</v>
      </c>
      <c r="L40" s="43"/>
      <c r="M40" s="13">
        <f t="shared" si="0"/>
      </c>
      <c r="N40" s="7">
        <f t="shared" si="1"/>
      </c>
      <c r="O40" s="5">
        <f t="shared" si="2"/>
      </c>
      <c r="P40" s="17">
        <f t="shared" si="3"/>
      </c>
      <c r="T40" s="46">
        <f t="shared" si="4"/>
        <v>98</v>
      </c>
    </row>
    <row r="41" spans="2:20" ht="17.25" thickBot="1" thickTop="1">
      <c r="B41" s="4">
        <v>39706</v>
      </c>
      <c r="C41" s="29">
        <f t="shared" si="5"/>
        <v>514602.0000000001</v>
      </c>
      <c r="D41" s="48" t="s">
        <v>33</v>
      </c>
      <c r="E41" s="9" t="s">
        <v>2</v>
      </c>
      <c r="F41" s="11"/>
      <c r="G41" s="43"/>
      <c r="H41" s="44"/>
      <c r="I41" s="45"/>
      <c r="J41" s="22">
        <f t="shared" si="8"/>
      </c>
      <c r="K41" s="14" t="s">
        <v>47</v>
      </c>
      <c r="L41" s="43"/>
      <c r="M41" s="13">
        <f t="shared" si="0"/>
      </c>
      <c r="N41" s="7">
        <f t="shared" si="1"/>
      </c>
      <c r="O41" s="5">
        <f t="shared" si="2"/>
      </c>
      <c r="P41" s="17">
        <f t="shared" si="3"/>
      </c>
      <c r="T41" s="46">
        <f t="shared" si="4"/>
        <v>98</v>
      </c>
    </row>
    <row r="42" spans="2:20" ht="17.25" thickBot="1" thickTop="1">
      <c r="B42" s="4">
        <v>39707</v>
      </c>
      <c r="C42" s="29">
        <f t="shared" si="5"/>
        <v>514602.0000000001</v>
      </c>
      <c r="D42" s="48" t="s">
        <v>33</v>
      </c>
      <c r="E42" s="9" t="s">
        <v>2</v>
      </c>
      <c r="F42" s="11"/>
      <c r="G42" s="43"/>
      <c r="H42" s="44"/>
      <c r="I42" s="45"/>
      <c r="J42" s="22">
        <f t="shared" si="8"/>
      </c>
      <c r="K42" s="14" t="s">
        <v>47</v>
      </c>
      <c r="L42" s="43"/>
      <c r="M42" s="13">
        <f t="shared" si="0"/>
      </c>
      <c r="N42" s="7">
        <f t="shared" si="1"/>
      </c>
      <c r="O42" s="5">
        <f t="shared" si="2"/>
      </c>
      <c r="P42" s="17">
        <f t="shared" si="3"/>
      </c>
      <c r="T42" s="46">
        <f t="shared" si="4"/>
        <v>98</v>
      </c>
    </row>
    <row r="43" spans="2:20" ht="17.25" thickBot="1" thickTop="1">
      <c r="B43" s="4">
        <v>39708</v>
      </c>
      <c r="C43" s="29">
        <f t="shared" si="5"/>
        <v>514602.0000000001</v>
      </c>
      <c r="D43" s="48" t="s">
        <v>33</v>
      </c>
      <c r="E43" s="9" t="s">
        <v>2</v>
      </c>
      <c r="F43" s="11"/>
      <c r="G43" s="43"/>
      <c r="H43" s="44"/>
      <c r="I43" s="45"/>
      <c r="J43" s="22">
        <f>IF(F43="","",IF(D43="－","∞",ABS((I43-G43))/(ABS(H43-G43))))</f>
      </c>
      <c r="K43" s="14" t="s">
        <v>47</v>
      </c>
      <c r="L43" s="43"/>
      <c r="M43" s="13">
        <f aca="true" t="shared" si="9" ref="M43:M74">IF(L43="","",(IF(E43="買",(L43-G43)*10000,(G43-L43)*10000)))</f>
      </c>
      <c r="N43" s="7">
        <f aca="true" t="shared" si="10" ref="N43:N74">IF(M43="","",M43*F43*T43/10000)</f>
      </c>
      <c r="O43" s="5">
        <f aca="true" t="shared" si="11" ref="O43:O74">IF(F43="","",F43*G43*T43/$B$3)</f>
      </c>
      <c r="P43" s="17">
        <f aca="true" t="shared" si="12" ref="P43:P74">IF(M43="","",IF(M43&lt;0,"×","○"))</f>
      </c>
      <c r="T43" s="46">
        <f aca="true" t="shared" si="13" ref="T43:T74">IF(D43=$R$13,$S$16,(IF(D43=$R$19,$S$16,(IF(D43=$R$16,$S$16,(IF(D43=$R$14,$S$15,(IF(D43=$R$10,$S$13,$S$14)))))))))</f>
        <v>98</v>
      </c>
    </row>
    <row r="44" spans="2:20" ht="17.25" thickBot="1" thickTop="1">
      <c r="B44" s="4">
        <v>39709</v>
      </c>
      <c r="C44" s="29">
        <f aca="true" t="shared" si="14" ref="C44:C75">C43+IF(N43="",0,N43)</f>
        <v>514602.0000000001</v>
      </c>
      <c r="D44" s="48" t="s">
        <v>33</v>
      </c>
      <c r="E44" s="9" t="s">
        <v>2</v>
      </c>
      <c r="F44" s="11"/>
      <c r="G44" s="43"/>
      <c r="H44" s="44"/>
      <c r="I44" s="45"/>
      <c r="J44" s="22">
        <f>IF(F44="","",IF(D44="－","∞",ABS((I44-G44))/(ABS(H44-G44))))</f>
      </c>
      <c r="K44" s="14" t="s">
        <v>47</v>
      </c>
      <c r="L44" s="43"/>
      <c r="M44" s="13">
        <f t="shared" si="9"/>
      </c>
      <c r="N44" s="7">
        <f t="shared" si="10"/>
      </c>
      <c r="O44" s="5">
        <f t="shared" si="11"/>
      </c>
      <c r="P44" s="17">
        <f t="shared" si="12"/>
      </c>
      <c r="T44" s="46">
        <f t="shared" si="13"/>
        <v>98</v>
      </c>
    </row>
    <row r="45" spans="2:20" ht="17.25" thickBot="1" thickTop="1">
      <c r="B45" s="4">
        <v>39710</v>
      </c>
      <c r="C45" s="29">
        <f t="shared" si="14"/>
        <v>514602.0000000001</v>
      </c>
      <c r="D45" s="48" t="s">
        <v>33</v>
      </c>
      <c r="E45" s="9" t="s">
        <v>1</v>
      </c>
      <c r="F45" s="11">
        <v>10000</v>
      </c>
      <c r="G45" s="43">
        <v>1.1086</v>
      </c>
      <c r="H45" s="44">
        <v>1.1175</v>
      </c>
      <c r="I45" s="45">
        <v>1.1025</v>
      </c>
      <c r="J45" s="22">
        <f aca="true" t="shared" si="15" ref="J45:J52">IF(F45="","",IF(D45="－","∞",ABS((I45-G45))/(ABS(H45-G45))))</f>
        <v>0.6853932584269727</v>
      </c>
      <c r="K45" s="14" t="s">
        <v>47</v>
      </c>
      <c r="L45" s="43">
        <v>1.1175</v>
      </c>
      <c r="M45" s="13">
        <f t="shared" si="9"/>
        <v>-88.99999999999908</v>
      </c>
      <c r="N45" s="7">
        <f t="shared" si="10"/>
        <v>-8721.99999999991</v>
      </c>
      <c r="O45" s="5">
        <f t="shared" si="11"/>
        <v>1.086428</v>
      </c>
      <c r="P45" s="17" t="str">
        <f t="shared" si="12"/>
        <v>×</v>
      </c>
      <c r="T45" s="46">
        <f t="shared" si="13"/>
        <v>98</v>
      </c>
    </row>
    <row r="46" spans="2:20" ht="17.25" thickBot="1" thickTop="1">
      <c r="B46" s="4">
        <v>39713</v>
      </c>
      <c r="C46" s="29">
        <f t="shared" si="14"/>
        <v>505880.00000000023</v>
      </c>
      <c r="D46" s="48" t="s">
        <v>33</v>
      </c>
      <c r="E46" s="9" t="s">
        <v>2</v>
      </c>
      <c r="F46" s="11"/>
      <c r="G46" s="43"/>
      <c r="H46" s="44"/>
      <c r="I46" s="45"/>
      <c r="J46" s="22">
        <f t="shared" si="15"/>
      </c>
      <c r="K46" s="14" t="s">
        <v>49</v>
      </c>
      <c r="L46" s="43"/>
      <c r="M46" s="13">
        <f t="shared" si="9"/>
      </c>
      <c r="N46" s="7">
        <f t="shared" si="10"/>
      </c>
      <c r="O46" s="5">
        <f t="shared" si="11"/>
      </c>
      <c r="P46" s="17">
        <f t="shared" si="12"/>
      </c>
      <c r="T46" s="46">
        <f t="shared" si="13"/>
        <v>98</v>
      </c>
    </row>
    <row r="47" spans="2:20" ht="17.25" thickBot="1" thickTop="1">
      <c r="B47" s="4">
        <v>39714</v>
      </c>
      <c r="C47" s="29">
        <f t="shared" si="14"/>
        <v>505880.00000000023</v>
      </c>
      <c r="D47" s="48" t="s">
        <v>33</v>
      </c>
      <c r="E47" s="9" t="s">
        <v>2</v>
      </c>
      <c r="F47" s="11"/>
      <c r="G47" s="43"/>
      <c r="H47" s="44"/>
      <c r="I47" s="45"/>
      <c r="J47" s="22">
        <f t="shared" si="15"/>
      </c>
      <c r="K47" s="14" t="s">
        <v>49</v>
      </c>
      <c r="L47" s="43"/>
      <c r="M47" s="13">
        <f t="shared" si="9"/>
      </c>
      <c r="N47" s="7">
        <f t="shared" si="10"/>
      </c>
      <c r="O47" s="5">
        <f t="shared" si="11"/>
      </c>
      <c r="P47" s="17">
        <f t="shared" si="12"/>
      </c>
      <c r="T47" s="46">
        <f t="shared" si="13"/>
        <v>98</v>
      </c>
    </row>
    <row r="48" spans="2:20" ht="17.25" thickBot="1" thickTop="1">
      <c r="B48" s="4">
        <v>39715</v>
      </c>
      <c r="C48" s="29">
        <f t="shared" si="14"/>
        <v>505880.00000000023</v>
      </c>
      <c r="D48" s="48" t="s">
        <v>33</v>
      </c>
      <c r="E48" s="9" t="s">
        <v>2</v>
      </c>
      <c r="F48" s="11"/>
      <c r="G48" s="43"/>
      <c r="H48" s="44"/>
      <c r="I48" s="45"/>
      <c r="J48" s="22">
        <f t="shared" si="15"/>
      </c>
      <c r="K48" s="14" t="s">
        <v>47</v>
      </c>
      <c r="L48" s="43"/>
      <c r="M48" s="13">
        <f t="shared" si="9"/>
      </c>
      <c r="N48" s="7">
        <f t="shared" si="10"/>
      </c>
      <c r="O48" s="5">
        <f t="shared" si="11"/>
      </c>
      <c r="P48" s="17">
        <f t="shared" si="12"/>
      </c>
      <c r="T48" s="46">
        <f t="shared" si="13"/>
        <v>98</v>
      </c>
    </row>
    <row r="49" spans="2:20" ht="17.25" thickBot="1" thickTop="1">
      <c r="B49" s="4">
        <v>39716</v>
      </c>
      <c r="C49" s="29">
        <f t="shared" si="14"/>
        <v>505880.00000000023</v>
      </c>
      <c r="D49" s="48" t="s">
        <v>33</v>
      </c>
      <c r="E49" s="9" t="s">
        <v>2</v>
      </c>
      <c r="F49" s="11"/>
      <c r="G49" s="43"/>
      <c r="H49" s="44"/>
      <c r="I49" s="45"/>
      <c r="J49" s="22">
        <f t="shared" si="15"/>
      </c>
      <c r="K49" s="14" t="s">
        <v>47</v>
      </c>
      <c r="L49" s="43"/>
      <c r="M49" s="13">
        <f t="shared" si="9"/>
      </c>
      <c r="N49" s="7">
        <f t="shared" si="10"/>
      </c>
      <c r="O49" s="5">
        <f t="shared" si="11"/>
      </c>
      <c r="P49" s="17">
        <f t="shared" si="12"/>
      </c>
      <c r="T49" s="46">
        <f t="shared" si="13"/>
        <v>98</v>
      </c>
    </row>
    <row r="50" spans="2:20" ht="17.25" thickBot="1" thickTop="1">
      <c r="B50" s="4">
        <v>39717</v>
      </c>
      <c r="C50" s="29">
        <f t="shared" si="14"/>
        <v>505880.00000000023</v>
      </c>
      <c r="D50" s="48" t="s">
        <v>33</v>
      </c>
      <c r="E50" s="9" t="s">
        <v>2</v>
      </c>
      <c r="F50" s="11"/>
      <c r="G50" s="43"/>
      <c r="H50" s="44"/>
      <c r="I50" s="45"/>
      <c r="J50" s="22">
        <f t="shared" si="15"/>
      </c>
      <c r="K50" s="14" t="s">
        <v>47</v>
      </c>
      <c r="L50" s="43"/>
      <c r="M50" s="13">
        <f t="shared" si="9"/>
      </c>
      <c r="N50" s="7">
        <f t="shared" si="10"/>
      </c>
      <c r="O50" s="5">
        <f t="shared" si="11"/>
      </c>
      <c r="P50" s="17">
        <f t="shared" si="12"/>
      </c>
      <c r="T50" s="46">
        <f t="shared" si="13"/>
        <v>98</v>
      </c>
    </row>
    <row r="51" spans="2:20" ht="17.25" thickBot="1" thickTop="1">
      <c r="B51" s="4">
        <v>39720</v>
      </c>
      <c r="C51" s="29">
        <f t="shared" si="14"/>
        <v>505880.00000000023</v>
      </c>
      <c r="D51" s="48" t="s">
        <v>33</v>
      </c>
      <c r="E51" s="9" t="s">
        <v>2</v>
      </c>
      <c r="F51" s="11"/>
      <c r="G51" s="43"/>
      <c r="H51" s="44"/>
      <c r="I51" s="45"/>
      <c r="J51" s="22">
        <f t="shared" si="15"/>
      </c>
      <c r="K51" s="14" t="s">
        <v>47</v>
      </c>
      <c r="L51" s="43"/>
      <c r="M51" s="13">
        <f t="shared" si="9"/>
      </c>
      <c r="N51" s="7">
        <f t="shared" si="10"/>
      </c>
      <c r="O51" s="5">
        <f t="shared" si="11"/>
      </c>
      <c r="P51" s="17">
        <f t="shared" si="12"/>
      </c>
      <c r="T51" s="46">
        <f t="shared" si="13"/>
        <v>98</v>
      </c>
    </row>
    <row r="52" spans="2:20" ht="17.25" thickBot="1" thickTop="1">
      <c r="B52" s="4">
        <v>39721</v>
      </c>
      <c r="C52" s="29">
        <f t="shared" si="14"/>
        <v>505880.00000000023</v>
      </c>
      <c r="D52" s="48" t="s">
        <v>33</v>
      </c>
      <c r="E52" s="9" t="s">
        <v>2</v>
      </c>
      <c r="F52" s="11"/>
      <c r="G52" s="43"/>
      <c r="H52" s="44"/>
      <c r="I52" s="45"/>
      <c r="J52" s="22">
        <f t="shared" si="15"/>
      </c>
      <c r="K52" s="14" t="s">
        <v>47</v>
      </c>
      <c r="L52" s="43"/>
      <c r="M52" s="13">
        <f t="shared" si="9"/>
      </c>
      <c r="N52" s="7">
        <f t="shared" si="10"/>
      </c>
      <c r="O52" s="5">
        <f t="shared" si="11"/>
      </c>
      <c r="P52" s="17">
        <f t="shared" si="12"/>
      </c>
      <c r="T52" s="46">
        <f t="shared" si="13"/>
        <v>98</v>
      </c>
    </row>
    <row r="53" spans="2:20" ht="17.25" thickBot="1" thickTop="1">
      <c r="B53" s="4">
        <v>39722</v>
      </c>
      <c r="C53" s="29">
        <f t="shared" si="14"/>
        <v>505880.00000000023</v>
      </c>
      <c r="D53" s="48" t="s">
        <v>33</v>
      </c>
      <c r="E53" s="9" t="s">
        <v>1</v>
      </c>
      <c r="F53" s="11">
        <v>10000</v>
      </c>
      <c r="G53" s="43">
        <v>1.1209</v>
      </c>
      <c r="H53" s="44">
        <v>1.1352</v>
      </c>
      <c r="I53" s="45">
        <v>1.1114</v>
      </c>
      <c r="J53" s="22">
        <f>IF(F53="","",IF(D53="－","∞",ABS((I53-G53))/(ABS(H53-G53))))</f>
        <v>0.6643356643356698</v>
      </c>
      <c r="K53" s="14" t="s">
        <v>47</v>
      </c>
      <c r="L53" s="43">
        <v>1.1256</v>
      </c>
      <c r="M53" s="13">
        <f t="shared" si="9"/>
        <v>-46.99999999999926</v>
      </c>
      <c r="N53" s="7">
        <f t="shared" si="10"/>
        <v>-4605.999999999928</v>
      </c>
      <c r="O53" s="5">
        <f t="shared" si="11"/>
        <v>1.098482</v>
      </c>
      <c r="P53" s="17" t="str">
        <f t="shared" si="12"/>
        <v>×</v>
      </c>
      <c r="T53" s="46">
        <f t="shared" si="13"/>
        <v>98</v>
      </c>
    </row>
    <row r="54" spans="2:20" ht="17.25" thickBot="1" thickTop="1">
      <c r="B54" s="4">
        <v>39723</v>
      </c>
      <c r="C54" s="29">
        <f t="shared" si="14"/>
        <v>501274.0000000003</v>
      </c>
      <c r="D54" s="48" t="s">
        <v>33</v>
      </c>
      <c r="E54" s="9" t="s">
        <v>2</v>
      </c>
      <c r="F54" s="11"/>
      <c r="G54" s="43"/>
      <c r="H54" s="44"/>
      <c r="I54" s="45"/>
      <c r="J54" s="22">
        <f>IF(F54="","",IF(D54="－","∞",ABS((I54-G54))/(ABS(H54-G54))))</f>
      </c>
      <c r="K54" s="14" t="s">
        <v>47</v>
      </c>
      <c r="L54" s="43"/>
      <c r="M54" s="13">
        <f t="shared" si="9"/>
      </c>
      <c r="N54" s="7">
        <f t="shared" si="10"/>
      </c>
      <c r="O54" s="5">
        <f t="shared" si="11"/>
      </c>
      <c r="P54" s="17">
        <f t="shared" si="12"/>
      </c>
      <c r="T54" s="46">
        <f t="shared" si="13"/>
        <v>98</v>
      </c>
    </row>
    <row r="55" spans="2:20" ht="17.25" thickBot="1" thickTop="1">
      <c r="B55" s="4">
        <v>39724</v>
      </c>
      <c r="C55" s="29">
        <f t="shared" si="14"/>
        <v>501274.0000000003</v>
      </c>
      <c r="D55" s="48" t="s">
        <v>33</v>
      </c>
      <c r="E55" s="9" t="s">
        <v>2</v>
      </c>
      <c r="F55" s="11"/>
      <c r="G55" s="43"/>
      <c r="H55" s="44"/>
      <c r="I55" s="45"/>
      <c r="J55" s="22">
        <f aca="true" t="shared" si="16" ref="J55:J63">IF(F55="","",IF(D55="－","∞",ABS((I55-G55))/(ABS(H55-G55))))</f>
      </c>
      <c r="K55" s="14" t="s">
        <v>47</v>
      </c>
      <c r="L55" s="43"/>
      <c r="M55" s="13">
        <f t="shared" si="9"/>
      </c>
      <c r="N55" s="7">
        <f t="shared" si="10"/>
      </c>
      <c r="O55" s="5">
        <f t="shared" si="11"/>
      </c>
      <c r="P55" s="17">
        <f t="shared" si="12"/>
      </c>
      <c r="T55" s="46">
        <f t="shared" si="13"/>
        <v>98</v>
      </c>
    </row>
    <row r="56" spans="2:20" ht="17.25" thickBot="1" thickTop="1">
      <c r="B56" s="4">
        <v>39727</v>
      </c>
      <c r="C56" s="29">
        <f t="shared" si="14"/>
        <v>501274.0000000003</v>
      </c>
      <c r="D56" s="48" t="s">
        <v>33</v>
      </c>
      <c r="E56" s="9" t="s">
        <v>2</v>
      </c>
      <c r="F56" s="11"/>
      <c r="G56" s="43"/>
      <c r="H56" s="44"/>
      <c r="I56" s="45"/>
      <c r="J56" s="22">
        <f t="shared" si="16"/>
      </c>
      <c r="K56" s="14" t="s">
        <v>47</v>
      </c>
      <c r="L56" s="43"/>
      <c r="M56" s="13">
        <f t="shared" si="9"/>
      </c>
      <c r="N56" s="7">
        <f t="shared" si="10"/>
      </c>
      <c r="O56" s="5">
        <f t="shared" si="11"/>
      </c>
      <c r="P56" s="17">
        <f t="shared" si="12"/>
      </c>
      <c r="T56" s="46">
        <f t="shared" si="13"/>
        <v>98</v>
      </c>
    </row>
    <row r="57" spans="2:20" ht="17.25" thickBot="1" thickTop="1">
      <c r="B57" s="4">
        <v>39728</v>
      </c>
      <c r="C57" s="29">
        <f t="shared" si="14"/>
        <v>501274.0000000003</v>
      </c>
      <c r="D57" s="48" t="s">
        <v>33</v>
      </c>
      <c r="E57" s="9" t="s">
        <v>1</v>
      </c>
      <c r="F57" s="11">
        <v>10000</v>
      </c>
      <c r="G57" s="43">
        <v>1.1481</v>
      </c>
      <c r="H57" s="44">
        <v>1.1562</v>
      </c>
      <c r="I57" s="45">
        <v>1.1413</v>
      </c>
      <c r="J57" s="22">
        <f t="shared" si="16"/>
        <v>0.8395061728394964</v>
      </c>
      <c r="K57" s="14" t="s">
        <v>47</v>
      </c>
      <c r="L57" s="43">
        <v>1.1413</v>
      </c>
      <c r="M57" s="13">
        <f t="shared" si="9"/>
        <v>67.99999999999918</v>
      </c>
      <c r="N57" s="7">
        <f t="shared" si="10"/>
        <v>6663.999999999919</v>
      </c>
      <c r="O57" s="5">
        <f t="shared" si="11"/>
        <v>1.1251379999999997</v>
      </c>
      <c r="P57" s="17" t="str">
        <f t="shared" si="12"/>
        <v>○</v>
      </c>
      <c r="T57" s="46">
        <f t="shared" si="13"/>
        <v>98</v>
      </c>
    </row>
    <row r="58" spans="2:20" ht="17.25" thickBot="1" thickTop="1">
      <c r="B58" s="4">
        <v>39729</v>
      </c>
      <c r="C58" s="29">
        <f t="shared" si="14"/>
        <v>507938.00000000023</v>
      </c>
      <c r="D58" s="48" t="s">
        <v>33</v>
      </c>
      <c r="E58" s="9" t="s">
        <v>2</v>
      </c>
      <c r="F58" s="11"/>
      <c r="G58" s="43"/>
      <c r="H58" s="44"/>
      <c r="I58" s="45"/>
      <c r="J58" s="22">
        <f t="shared" si="16"/>
      </c>
      <c r="K58" s="14" t="s">
        <v>47</v>
      </c>
      <c r="L58" s="43"/>
      <c r="M58" s="13">
        <f t="shared" si="9"/>
      </c>
      <c r="N58" s="7">
        <f t="shared" si="10"/>
      </c>
      <c r="O58" s="5">
        <f t="shared" si="11"/>
      </c>
      <c r="P58" s="17">
        <f t="shared" si="12"/>
      </c>
      <c r="T58" s="46">
        <f t="shared" si="13"/>
        <v>98</v>
      </c>
    </row>
    <row r="59" spans="2:20" ht="17.25" thickBot="1" thickTop="1">
      <c r="B59" s="4">
        <v>39730</v>
      </c>
      <c r="C59" s="29">
        <f t="shared" si="14"/>
        <v>507938.00000000023</v>
      </c>
      <c r="D59" s="48" t="s">
        <v>33</v>
      </c>
      <c r="E59" s="9" t="s">
        <v>2</v>
      </c>
      <c r="F59" s="11"/>
      <c r="G59" s="43"/>
      <c r="H59" s="44"/>
      <c r="I59" s="45"/>
      <c r="J59" s="22">
        <f t="shared" si="16"/>
      </c>
      <c r="K59" s="14" t="s">
        <v>47</v>
      </c>
      <c r="L59" s="43"/>
      <c r="M59" s="13">
        <f t="shared" si="9"/>
      </c>
      <c r="N59" s="7">
        <f t="shared" si="10"/>
      </c>
      <c r="O59" s="5">
        <f t="shared" si="11"/>
      </c>
      <c r="P59" s="17">
        <f t="shared" si="12"/>
      </c>
      <c r="T59" s="46">
        <f t="shared" si="13"/>
        <v>98</v>
      </c>
    </row>
    <row r="60" spans="2:20" ht="17.25" thickBot="1" thickTop="1">
      <c r="B60" s="4">
        <v>39731</v>
      </c>
      <c r="C60" s="29">
        <f t="shared" si="14"/>
        <v>507938.00000000023</v>
      </c>
      <c r="D60" s="48" t="s">
        <v>33</v>
      </c>
      <c r="E60" s="9" t="s">
        <v>2</v>
      </c>
      <c r="F60" s="11"/>
      <c r="G60" s="43"/>
      <c r="H60" s="44"/>
      <c r="I60" s="45"/>
      <c r="J60" s="22">
        <f t="shared" si="16"/>
      </c>
      <c r="K60" s="14" t="s">
        <v>47</v>
      </c>
      <c r="L60" s="43"/>
      <c r="M60" s="13">
        <f t="shared" si="9"/>
      </c>
      <c r="N60" s="7">
        <f t="shared" si="10"/>
      </c>
      <c r="O60" s="5">
        <f t="shared" si="11"/>
      </c>
      <c r="P60" s="17">
        <f t="shared" si="12"/>
      </c>
      <c r="T60" s="46">
        <f t="shared" si="13"/>
        <v>98</v>
      </c>
    </row>
    <row r="61" spans="2:20" ht="17.25" thickBot="1" thickTop="1">
      <c r="B61" s="4">
        <v>39734</v>
      </c>
      <c r="C61" s="29">
        <f t="shared" si="14"/>
        <v>507938.00000000023</v>
      </c>
      <c r="D61" s="48" t="s">
        <v>33</v>
      </c>
      <c r="E61" s="9" t="s">
        <v>2</v>
      </c>
      <c r="F61" s="11"/>
      <c r="G61" s="43"/>
      <c r="H61" s="44"/>
      <c r="I61" s="45"/>
      <c r="J61" s="22">
        <f t="shared" si="16"/>
      </c>
      <c r="K61" s="14" t="s">
        <v>47</v>
      </c>
      <c r="L61" s="43"/>
      <c r="M61" s="13">
        <f t="shared" si="9"/>
      </c>
      <c r="N61" s="7">
        <f t="shared" si="10"/>
      </c>
      <c r="O61" s="5">
        <f t="shared" si="11"/>
      </c>
      <c r="P61" s="17">
        <f t="shared" si="12"/>
      </c>
      <c r="T61" s="46">
        <f t="shared" si="13"/>
        <v>98</v>
      </c>
    </row>
    <row r="62" spans="2:20" ht="17.25" thickBot="1" thickTop="1">
      <c r="B62" s="4">
        <v>39735</v>
      </c>
      <c r="C62" s="29">
        <f t="shared" si="14"/>
        <v>507938.00000000023</v>
      </c>
      <c r="D62" s="48" t="s">
        <v>33</v>
      </c>
      <c r="E62" s="9" t="s">
        <v>2</v>
      </c>
      <c r="F62" s="11"/>
      <c r="G62" s="43"/>
      <c r="H62" s="44"/>
      <c r="I62" s="45"/>
      <c r="J62" s="22">
        <f t="shared" si="16"/>
      </c>
      <c r="K62" s="14" t="s">
        <v>47</v>
      </c>
      <c r="L62" s="43"/>
      <c r="M62" s="13">
        <f t="shared" si="9"/>
      </c>
      <c r="N62" s="7">
        <f t="shared" si="10"/>
      </c>
      <c r="O62" s="5">
        <f t="shared" si="11"/>
      </c>
      <c r="P62" s="17">
        <f t="shared" si="12"/>
      </c>
      <c r="T62" s="46">
        <f t="shared" si="13"/>
        <v>98</v>
      </c>
    </row>
    <row r="63" spans="2:20" ht="17.25" thickBot="1" thickTop="1">
      <c r="B63" s="4">
        <v>39736</v>
      </c>
      <c r="C63" s="29">
        <f t="shared" si="14"/>
        <v>507938.00000000023</v>
      </c>
      <c r="D63" s="48" t="s">
        <v>33</v>
      </c>
      <c r="E63" s="9" t="s">
        <v>2</v>
      </c>
      <c r="F63" s="11"/>
      <c r="G63" s="43"/>
      <c r="H63" s="44"/>
      <c r="I63" s="45"/>
      <c r="J63" s="22">
        <f t="shared" si="16"/>
      </c>
      <c r="K63" s="14" t="s">
        <v>47</v>
      </c>
      <c r="L63" s="43"/>
      <c r="M63" s="13">
        <f t="shared" si="9"/>
      </c>
      <c r="N63" s="7">
        <f t="shared" si="10"/>
      </c>
      <c r="O63" s="5">
        <f t="shared" si="11"/>
      </c>
      <c r="P63" s="17">
        <f t="shared" si="12"/>
      </c>
      <c r="T63" s="46">
        <f t="shared" si="13"/>
        <v>98</v>
      </c>
    </row>
    <row r="64" spans="2:20" ht="17.25" thickBot="1" thickTop="1">
      <c r="B64" s="4">
        <v>39737</v>
      </c>
      <c r="C64" s="29">
        <f t="shared" si="14"/>
        <v>507938.00000000023</v>
      </c>
      <c r="D64" s="48" t="s">
        <v>33</v>
      </c>
      <c r="E64" s="9" t="s">
        <v>2</v>
      </c>
      <c r="F64" s="11"/>
      <c r="G64" s="43"/>
      <c r="H64" s="44"/>
      <c r="I64" s="45"/>
      <c r="J64" s="22">
        <f aca="true" t="shared" si="17" ref="J64:J69">IF(F64="","",IF(D64="－","∞",ABS((I64-G64))/(ABS(H64-G64))))</f>
      </c>
      <c r="K64" s="14" t="s">
        <v>47</v>
      </c>
      <c r="L64" s="43"/>
      <c r="M64" s="13">
        <f t="shared" si="9"/>
      </c>
      <c r="N64" s="7">
        <f t="shared" si="10"/>
      </c>
      <c r="O64" s="5">
        <f t="shared" si="11"/>
      </c>
      <c r="P64" s="17">
        <f t="shared" si="12"/>
      </c>
      <c r="T64" s="46">
        <f t="shared" si="13"/>
        <v>98</v>
      </c>
    </row>
    <row r="65" spans="2:20" ht="17.25" thickBot="1" thickTop="1">
      <c r="B65" s="4">
        <v>39738</v>
      </c>
      <c r="C65" s="29">
        <f t="shared" si="14"/>
        <v>507938.00000000023</v>
      </c>
      <c r="D65" s="48" t="s">
        <v>33</v>
      </c>
      <c r="E65" s="9" t="s">
        <v>2</v>
      </c>
      <c r="F65" s="11"/>
      <c r="G65" s="43"/>
      <c r="H65" s="44"/>
      <c r="I65" s="45"/>
      <c r="J65" s="22">
        <f t="shared" si="17"/>
      </c>
      <c r="K65" s="14" t="s">
        <v>47</v>
      </c>
      <c r="L65" s="43"/>
      <c r="M65" s="13">
        <f t="shared" si="9"/>
      </c>
      <c r="N65" s="7">
        <f t="shared" si="10"/>
      </c>
      <c r="O65" s="5">
        <f t="shared" si="11"/>
      </c>
      <c r="P65" s="17">
        <f t="shared" si="12"/>
      </c>
      <c r="T65" s="46">
        <f t="shared" si="13"/>
        <v>98</v>
      </c>
    </row>
    <row r="66" spans="2:20" ht="17.25" thickBot="1" thickTop="1">
      <c r="B66" s="4">
        <v>39741</v>
      </c>
      <c r="C66" s="29">
        <f t="shared" si="14"/>
        <v>507938.00000000023</v>
      </c>
      <c r="D66" s="48" t="s">
        <v>33</v>
      </c>
      <c r="E66" s="9" t="s">
        <v>2</v>
      </c>
      <c r="F66" s="11"/>
      <c r="G66" s="43"/>
      <c r="H66" s="44"/>
      <c r="I66" s="45"/>
      <c r="J66" s="22">
        <f t="shared" si="17"/>
      </c>
      <c r="K66" s="14" t="s">
        <v>47</v>
      </c>
      <c r="L66" s="43"/>
      <c r="M66" s="13">
        <f t="shared" si="9"/>
      </c>
      <c r="N66" s="7">
        <f t="shared" si="10"/>
      </c>
      <c r="O66" s="5">
        <f t="shared" si="11"/>
      </c>
      <c r="P66" s="17">
        <f t="shared" si="12"/>
      </c>
      <c r="T66" s="46">
        <f t="shared" si="13"/>
        <v>98</v>
      </c>
    </row>
    <row r="67" spans="2:20" ht="17.25" thickBot="1" thickTop="1">
      <c r="B67" s="4">
        <v>39742</v>
      </c>
      <c r="C67" s="29">
        <f t="shared" si="14"/>
        <v>507938.00000000023</v>
      </c>
      <c r="D67" s="48" t="s">
        <v>33</v>
      </c>
      <c r="E67" s="9" t="s">
        <v>1</v>
      </c>
      <c r="F67" s="11">
        <v>10000</v>
      </c>
      <c r="G67" s="43">
        <v>1.1506</v>
      </c>
      <c r="H67" s="44">
        <v>1.1593</v>
      </c>
      <c r="I67" s="45">
        <v>1.1449</v>
      </c>
      <c r="J67" s="22">
        <f t="shared" si="17"/>
        <v>0.6551724137931131</v>
      </c>
      <c r="K67" s="14" t="s">
        <v>47</v>
      </c>
      <c r="L67" s="43">
        <v>1.1509</v>
      </c>
      <c r="M67" s="13">
        <f t="shared" si="9"/>
        <v>-2.9999999999996696</v>
      </c>
      <c r="N67" s="7">
        <f t="shared" si="10"/>
        <v>-293.99999999996766</v>
      </c>
      <c r="O67" s="5">
        <f t="shared" si="11"/>
        <v>1.127588</v>
      </c>
      <c r="P67" s="17" t="str">
        <f t="shared" si="12"/>
        <v>×</v>
      </c>
      <c r="T67" s="46">
        <f t="shared" si="13"/>
        <v>98</v>
      </c>
    </row>
    <row r="68" spans="2:20" ht="17.25" thickBot="1" thickTop="1">
      <c r="B68" s="4">
        <v>39743</v>
      </c>
      <c r="C68" s="29">
        <f t="shared" si="14"/>
        <v>507644.0000000003</v>
      </c>
      <c r="D68" s="48" t="s">
        <v>33</v>
      </c>
      <c r="E68" s="9" t="s">
        <v>2</v>
      </c>
      <c r="F68" s="11"/>
      <c r="G68" s="43"/>
      <c r="H68" s="44"/>
      <c r="I68" s="45"/>
      <c r="J68" s="22">
        <f t="shared" si="17"/>
      </c>
      <c r="K68" s="14" t="s">
        <v>47</v>
      </c>
      <c r="L68" s="43"/>
      <c r="M68" s="13">
        <f t="shared" si="9"/>
      </c>
      <c r="N68" s="7">
        <f t="shared" si="10"/>
      </c>
      <c r="O68" s="5">
        <f t="shared" si="11"/>
      </c>
      <c r="P68" s="17">
        <f t="shared" si="12"/>
      </c>
      <c r="T68" s="46">
        <f t="shared" si="13"/>
        <v>98</v>
      </c>
    </row>
    <row r="69" spans="2:20" ht="17.25" thickBot="1" thickTop="1">
      <c r="B69" s="4">
        <v>39744</v>
      </c>
      <c r="C69" s="29">
        <f t="shared" si="14"/>
        <v>507644.0000000003</v>
      </c>
      <c r="D69" s="48" t="s">
        <v>33</v>
      </c>
      <c r="E69" s="9" t="s">
        <v>2</v>
      </c>
      <c r="F69" s="11"/>
      <c r="G69" s="43"/>
      <c r="H69" s="44"/>
      <c r="I69" s="45"/>
      <c r="J69" s="22">
        <f t="shared" si="17"/>
      </c>
      <c r="K69" s="14" t="s">
        <v>47</v>
      </c>
      <c r="L69" s="43"/>
      <c r="M69" s="13">
        <f t="shared" si="9"/>
      </c>
      <c r="N69" s="7">
        <f t="shared" si="10"/>
      </c>
      <c r="O69" s="5">
        <f t="shared" si="11"/>
      </c>
      <c r="P69" s="17">
        <f t="shared" si="12"/>
      </c>
      <c r="T69" s="46">
        <f t="shared" si="13"/>
        <v>98</v>
      </c>
    </row>
    <row r="70" spans="2:20" ht="17.25" thickBot="1" thickTop="1">
      <c r="B70" s="4">
        <v>39745</v>
      </c>
      <c r="C70" s="29">
        <f t="shared" si="14"/>
        <v>507644.0000000003</v>
      </c>
      <c r="D70" s="48" t="s">
        <v>33</v>
      </c>
      <c r="E70" s="9" t="s">
        <v>2</v>
      </c>
      <c r="F70" s="11"/>
      <c r="G70" s="43"/>
      <c r="H70" s="44"/>
      <c r="I70" s="45"/>
      <c r="J70" s="22">
        <f aca="true" t="shared" si="18" ref="J70:J78">IF(F70="","",IF(D70="－","∞",ABS((I70-G70))/(ABS(H70-G70))))</f>
      </c>
      <c r="K70" s="14" t="s">
        <v>47</v>
      </c>
      <c r="L70" s="43"/>
      <c r="M70" s="13">
        <f t="shared" si="9"/>
      </c>
      <c r="N70" s="7">
        <f t="shared" si="10"/>
      </c>
      <c r="O70" s="5">
        <f t="shared" si="11"/>
      </c>
      <c r="P70" s="17">
        <f t="shared" si="12"/>
      </c>
      <c r="T70" s="46">
        <f t="shared" si="13"/>
        <v>98</v>
      </c>
    </row>
    <row r="71" spans="2:20" ht="17.25" thickBot="1" thickTop="1">
      <c r="B71" s="4">
        <v>39748</v>
      </c>
      <c r="C71" s="29">
        <f t="shared" si="14"/>
        <v>507644.0000000003</v>
      </c>
      <c r="D71" s="48" t="s">
        <v>33</v>
      </c>
      <c r="E71" s="9" t="s">
        <v>2</v>
      </c>
      <c r="F71" s="11"/>
      <c r="G71" s="43"/>
      <c r="H71" s="44"/>
      <c r="I71" s="45"/>
      <c r="J71" s="22">
        <f t="shared" si="18"/>
      </c>
      <c r="K71" s="14" t="s">
        <v>47</v>
      </c>
      <c r="L71" s="43"/>
      <c r="M71" s="13">
        <f t="shared" si="9"/>
      </c>
      <c r="N71" s="7">
        <f t="shared" si="10"/>
      </c>
      <c r="O71" s="5">
        <f t="shared" si="11"/>
      </c>
      <c r="P71" s="17">
        <f t="shared" si="12"/>
      </c>
      <c r="T71" s="46">
        <f t="shared" si="13"/>
        <v>98</v>
      </c>
    </row>
    <row r="72" spans="2:20" ht="17.25" thickBot="1" thickTop="1">
      <c r="B72" s="4">
        <v>39749</v>
      </c>
      <c r="C72" s="29">
        <f t="shared" si="14"/>
        <v>507644.0000000003</v>
      </c>
      <c r="D72" s="48" t="s">
        <v>33</v>
      </c>
      <c r="E72" s="9" t="s">
        <v>2</v>
      </c>
      <c r="F72" s="11"/>
      <c r="G72" s="43"/>
      <c r="H72" s="44"/>
      <c r="I72" s="45"/>
      <c r="J72" s="22">
        <f t="shared" si="18"/>
      </c>
      <c r="K72" s="14" t="s">
        <v>47</v>
      </c>
      <c r="L72" s="43"/>
      <c r="M72" s="13">
        <f t="shared" si="9"/>
      </c>
      <c r="N72" s="7">
        <f t="shared" si="10"/>
      </c>
      <c r="O72" s="5">
        <f t="shared" si="11"/>
      </c>
      <c r="P72" s="17">
        <f t="shared" si="12"/>
      </c>
      <c r="T72" s="46">
        <f t="shared" si="13"/>
        <v>98</v>
      </c>
    </row>
    <row r="73" spans="2:20" ht="17.25" thickBot="1" thickTop="1">
      <c r="B73" s="4">
        <v>39750</v>
      </c>
      <c r="C73" s="29">
        <f t="shared" si="14"/>
        <v>507644.0000000003</v>
      </c>
      <c r="D73" s="48" t="s">
        <v>33</v>
      </c>
      <c r="E73" s="9" t="s">
        <v>2</v>
      </c>
      <c r="F73" s="11"/>
      <c r="G73" s="43"/>
      <c r="H73" s="44"/>
      <c r="I73" s="45"/>
      <c r="J73" s="22">
        <f t="shared" si="18"/>
      </c>
      <c r="K73" s="14" t="s">
        <v>47</v>
      </c>
      <c r="L73" s="43"/>
      <c r="M73" s="13">
        <f t="shared" si="9"/>
      </c>
      <c r="N73" s="7">
        <f t="shared" si="10"/>
      </c>
      <c r="O73" s="5">
        <f t="shared" si="11"/>
      </c>
      <c r="P73" s="17">
        <f t="shared" si="12"/>
      </c>
      <c r="T73" s="46">
        <f t="shared" si="13"/>
        <v>98</v>
      </c>
    </row>
    <row r="74" spans="2:20" ht="17.25" thickBot="1" thickTop="1">
      <c r="B74" s="4">
        <v>39751</v>
      </c>
      <c r="C74" s="29">
        <f t="shared" si="14"/>
        <v>507644.0000000003</v>
      </c>
      <c r="D74" s="48" t="s">
        <v>33</v>
      </c>
      <c r="E74" s="9" t="s">
        <v>2</v>
      </c>
      <c r="F74" s="11"/>
      <c r="G74" s="43"/>
      <c r="H74" s="44"/>
      <c r="I74" s="45"/>
      <c r="J74" s="22">
        <f t="shared" si="18"/>
      </c>
      <c r="K74" s="14" t="s">
        <v>47</v>
      </c>
      <c r="L74" s="43"/>
      <c r="M74" s="13">
        <f t="shared" si="9"/>
      </c>
      <c r="N74" s="7">
        <f t="shared" si="10"/>
      </c>
      <c r="O74" s="5">
        <f t="shared" si="11"/>
      </c>
      <c r="P74" s="17">
        <f t="shared" si="12"/>
      </c>
      <c r="T74" s="46">
        <f t="shared" si="13"/>
        <v>98</v>
      </c>
    </row>
    <row r="75" spans="2:20" ht="17.25" thickBot="1" thickTop="1">
      <c r="B75" s="4">
        <v>39752</v>
      </c>
      <c r="C75" s="29">
        <f t="shared" si="14"/>
        <v>507644.0000000003</v>
      </c>
      <c r="D75" s="48" t="s">
        <v>33</v>
      </c>
      <c r="E75" s="9" t="s">
        <v>2</v>
      </c>
      <c r="F75" s="11"/>
      <c r="G75" s="43"/>
      <c r="H75" s="44"/>
      <c r="I75" s="45"/>
      <c r="J75" s="22">
        <f t="shared" si="18"/>
      </c>
      <c r="K75" s="14" t="s">
        <v>47</v>
      </c>
      <c r="L75" s="43"/>
      <c r="M75" s="13">
        <f aca="true" t="shared" si="19" ref="M75:M95">IF(L75="","",(IF(E75="買",(L75-G75)*10000,(G75-L75)*10000)))</f>
      </c>
      <c r="N75" s="7">
        <f aca="true" t="shared" si="20" ref="N75:N95">IF(M75="","",M75*F75*T75/10000)</f>
      </c>
      <c r="O75" s="5">
        <f aca="true" t="shared" si="21" ref="O75:O95">IF(F75="","",F75*G75*T75/$B$3)</f>
      </c>
      <c r="P75" s="17">
        <f aca="true" t="shared" si="22" ref="P75:P95">IF(M75="","",IF(M75&lt;0,"×","○"))</f>
      </c>
      <c r="T75" s="46">
        <f aca="true" t="shared" si="23" ref="T75:T95">IF(D75=$R$13,$S$16,(IF(D75=$R$19,$S$16,(IF(D75=$R$16,$S$16,(IF(D75=$R$14,$S$15,(IF(D75=$R$10,$S$13,$S$14)))))))))</f>
        <v>98</v>
      </c>
    </row>
    <row r="76" spans="2:20" ht="17.25" thickBot="1" thickTop="1">
      <c r="B76" s="4">
        <v>39755</v>
      </c>
      <c r="C76" s="29">
        <f aca="true" t="shared" si="24" ref="C76:C95">C75+IF(N75="",0,N75)</f>
        <v>507644.0000000003</v>
      </c>
      <c r="D76" s="48" t="s">
        <v>33</v>
      </c>
      <c r="E76" s="9" t="s">
        <v>2</v>
      </c>
      <c r="F76" s="11"/>
      <c r="G76" s="43"/>
      <c r="H76" s="44"/>
      <c r="I76" s="45"/>
      <c r="J76" s="22">
        <f t="shared" si="18"/>
      </c>
      <c r="K76" s="14" t="s">
        <v>47</v>
      </c>
      <c r="L76" s="43"/>
      <c r="M76" s="13">
        <f t="shared" si="19"/>
      </c>
      <c r="N76" s="7">
        <f t="shared" si="20"/>
      </c>
      <c r="O76" s="5">
        <f t="shared" si="21"/>
      </c>
      <c r="P76" s="17">
        <f t="shared" si="22"/>
      </c>
      <c r="T76" s="46">
        <f t="shared" si="23"/>
        <v>98</v>
      </c>
    </row>
    <row r="77" spans="2:20" ht="17.25" thickBot="1" thickTop="1">
      <c r="B77" s="4">
        <v>39756</v>
      </c>
      <c r="C77" s="29">
        <f t="shared" si="24"/>
        <v>507644.0000000003</v>
      </c>
      <c r="D77" s="48" t="s">
        <v>33</v>
      </c>
      <c r="E77" s="9" t="s">
        <v>1</v>
      </c>
      <c r="F77" s="11">
        <v>10000</v>
      </c>
      <c r="G77" s="43">
        <v>1.1786</v>
      </c>
      <c r="H77" s="44">
        <v>1.1844</v>
      </c>
      <c r="I77" s="45">
        <v>1.1654</v>
      </c>
      <c r="J77" s="22">
        <f t="shared" si="18"/>
        <v>2.275862068965611</v>
      </c>
      <c r="K77" s="14" t="s">
        <v>47</v>
      </c>
      <c r="L77" s="43">
        <v>1.1654</v>
      </c>
      <c r="M77" s="13">
        <f t="shared" si="19"/>
        <v>132.000000000001</v>
      </c>
      <c r="N77" s="7">
        <f t="shared" si="20"/>
        <v>12936.000000000098</v>
      </c>
      <c r="O77" s="5">
        <f t="shared" si="21"/>
        <v>1.1550280000000002</v>
      </c>
      <c r="P77" s="17" t="str">
        <f t="shared" si="22"/>
        <v>○</v>
      </c>
      <c r="T77" s="46">
        <f t="shared" si="23"/>
        <v>98</v>
      </c>
    </row>
    <row r="78" spans="2:20" ht="17.25" thickBot="1" thickTop="1">
      <c r="B78" s="4">
        <v>39757</v>
      </c>
      <c r="C78" s="29">
        <f t="shared" si="24"/>
        <v>520580.0000000004</v>
      </c>
      <c r="D78" s="48" t="s">
        <v>33</v>
      </c>
      <c r="E78" s="9" t="s">
        <v>2</v>
      </c>
      <c r="F78" s="11"/>
      <c r="G78" s="43"/>
      <c r="H78" s="44"/>
      <c r="I78" s="45"/>
      <c r="J78" s="22">
        <f t="shared" si="18"/>
      </c>
      <c r="K78" s="14" t="s">
        <v>47</v>
      </c>
      <c r="L78" s="43"/>
      <c r="M78" s="13">
        <f t="shared" si="19"/>
      </c>
      <c r="N78" s="7">
        <f t="shared" si="20"/>
      </c>
      <c r="O78" s="5">
        <f t="shared" si="21"/>
      </c>
      <c r="P78" s="17">
        <f t="shared" si="22"/>
      </c>
      <c r="T78" s="46">
        <f t="shared" si="23"/>
        <v>98</v>
      </c>
    </row>
    <row r="79" spans="2:20" ht="17.25" thickBot="1" thickTop="1">
      <c r="B79" s="4">
        <v>39758</v>
      </c>
      <c r="C79" s="29">
        <f t="shared" si="24"/>
        <v>520580.0000000004</v>
      </c>
      <c r="D79" s="48" t="s">
        <v>33</v>
      </c>
      <c r="E79" s="9" t="s">
        <v>2</v>
      </c>
      <c r="F79" s="11"/>
      <c r="G79" s="43"/>
      <c r="H79" s="44"/>
      <c r="I79" s="45"/>
      <c r="J79" s="22">
        <f>IF(F79="","",IF(D79="－","∞",ABS((I79-G79))/(ABS(H79-G79))))</f>
      </c>
      <c r="K79" s="14" t="s">
        <v>47</v>
      </c>
      <c r="L79" s="43"/>
      <c r="M79" s="13">
        <f t="shared" si="19"/>
      </c>
      <c r="N79" s="7">
        <f t="shared" si="20"/>
      </c>
      <c r="O79" s="5">
        <f t="shared" si="21"/>
      </c>
      <c r="P79" s="17">
        <f t="shared" si="22"/>
      </c>
      <c r="T79" s="46">
        <f t="shared" si="23"/>
        <v>98</v>
      </c>
    </row>
    <row r="80" spans="2:20" ht="17.25" thickBot="1" thickTop="1">
      <c r="B80" s="4">
        <v>39759</v>
      </c>
      <c r="C80" s="29">
        <f t="shared" si="24"/>
        <v>520580.0000000004</v>
      </c>
      <c r="D80" s="48" t="s">
        <v>33</v>
      </c>
      <c r="E80" s="9" t="s">
        <v>1</v>
      </c>
      <c r="F80" s="11">
        <v>10000</v>
      </c>
      <c r="G80" s="43">
        <v>1.179</v>
      </c>
      <c r="H80" s="44">
        <v>1.1875</v>
      </c>
      <c r="I80" s="45">
        <v>1.1712</v>
      </c>
      <c r="J80" s="22">
        <f>IF(F80="","",IF(D80="－","∞",ABS((I80-G80))/(ABS(H80-G80))))</f>
        <v>0.917647058823538</v>
      </c>
      <c r="K80" s="14" t="s">
        <v>47</v>
      </c>
      <c r="L80" s="43">
        <v>1.1712</v>
      </c>
      <c r="M80" s="13">
        <f t="shared" si="19"/>
        <v>78.00000000000028</v>
      </c>
      <c r="N80" s="7">
        <f t="shared" si="20"/>
        <v>7644.000000000026</v>
      </c>
      <c r="O80" s="5">
        <f t="shared" si="21"/>
        <v>1.15542</v>
      </c>
      <c r="P80" s="17" t="str">
        <f t="shared" si="22"/>
        <v>○</v>
      </c>
      <c r="T80" s="46">
        <f t="shared" si="23"/>
        <v>98</v>
      </c>
    </row>
    <row r="81" spans="2:20" ht="17.25" thickBot="1" thickTop="1">
      <c r="B81" s="4">
        <v>39762</v>
      </c>
      <c r="C81" s="29">
        <f t="shared" si="24"/>
        <v>528224.0000000005</v>
      </c>
      <c r="D81" s="48" t="s">
        <v>33</v>
      </c>
      <c r="E81" s="9" t="s">
        <v>2</v>
      </c>
      <c r="F81" s="11"/>
      <c r="G81" s="43"/>
      <c r="H81" s="44"/>
      <c r="I81" s="45"/>
      <c r="J81" s="22">
        <f>IF(F81="","",IF(D81="－","∞",ABS((I81-G81))/(ABS(H81-G81))))</f>
      </c>
      <c r="K81" s="14" t="s">
        <v>47</v>
      </c>
      <c r="L81" s="43"/>
      <c r="M81" s="13">
        <f t="shared" si="19"/>
      </c>
      <c r="N81" s="7">
        <f t="shared" si="20"/>
      </c>
      <c r="O81" s="5">
        <f t="shared" si="21"/>
      </c>
      <c r="P81" s="17">
        <f t="shared" si="22"/>
      </c>
      <c r="T81" s="46">
        <f t="shared" si="23"/>
        <v>98</v>
      </c>
    </row>
    <row r="82" spans="2:20" ht="17.25" thickBot="1" thickTop="1">
      <c r="B82" s="4">
        <v>39763</v>
      </c>
      <c r="C82" s="29">
        <f t="shared" si="24"/>
        <v>528224.0000000005</v>
      </c>
      <c r="D82" s="48" t="s">
        <v>33</v>
      </c>
      <c r="E82" s="9" t="s">
        <v>2</v>
      </c>
      <c r="F82" s="11"/>
      <c r="G82" s="43"/>
      <c r="H82" s="44"/>
      <c r="I82" s="45"/>
      <c r="J82" s="22">
        <f aca="true" t="shared" si="25" ref="J82:J89">IF(F82="","",IF(D82="－","∞",ABS((I82-G82))/(ABS(H82-G82))))</f>
      </c>
      <c r="K82" s="14" t="s">
        <v>47</v>
      </c>
      <c r="L82" s="43"/>
      <c r="M82" s="13">
        <f t="shared" si="19"/>
      </c>
      <c r="N82" s="7">
        <f t="shared" si="20"/>
      </c>
      <c r="O82" s="5">
        <f t="shared" si="21"/>
      </c>
      <c r="P82" s="17">
        <f t="shared" si="22"/>
      </c>
      <c r="T82" s="46">
        <f t="shared" si="23"/>
        <v>98</v>
      </c>
    </row>
    <row r="83" spans="2:20" ht="17.25" thickBot="1" thickTop="1">
      <c r="B83" s="4">
        <v>39764</v>
      </c>
      <c r="C83" s="29">
        <f t="shared" si="24"/>
        <v>528224.0000000005</v>
      </c>
      <c r="D83" s="48" t="s">
        <v>33</v>
      </c>
      <c r="E83" s="9" t="s">
        <v>1</v>
      </c>
      <c r="F83" s="11">
        <v>10000</v>
      </c>
      <c r="G83" s="43">
        <v>1.1874</v>
      </c>
      <c r="H83" s="44">
        <v>1.1939</v>
      </c>
      <c r="I83" s="45">
        <v>1.1824</v>
      </c>
      <c r="J83" s="22">
        <f t="shared" si="25"/>
        <v>0.7692307692307929</v>
      </c>
      <c r="K83" s="14" t="s">
        <v>47</v>
      </c>
      <c r="L83" s="43">
        <v>1.1824</v>
      </c>
      <c r="M83" s="13">
        <f t="shared" si="19"/>
        <v>50.00000000000115</v>
      </c>
      <c r="N83" s="7">
        <f t="shared" si="20"/>
        <v>4900.000000000114</v>
      </c>
      <c r="O83" s="5">
        <f t="shared" si="21"/>
        <v>1.163652</v>
      </c>
      <c r="P83" s="17" t="str">
        <f t="shared" si="22"/>
        <v>○</v>
      </c>
      <c r="T83" s="46">
        <f t="shared" si="23"/>
        <v>98</v>
      </c>
    </row>
    <row r="84" spans="2:20" ht="17.25" thickBot="1" thickTop="1">
      <c r="B84" s="4">
        <v>39765</v>
      </c>
      <c r="C84" s="29">
        <f t="shared" si="24"/>
        <v>533124.0000000006</v>
      </c>
      <c r="D84" s="48" t="s">
        <v>33</v>
      </c>
      <c r="E84" s="9" t="s">
        <v>2</v>
      </c>
      <c r="F84" s="11"/>
      <c r="G84" s="43"/>
      <c r="H84" s="44"/>
      <c r="I84" s="45"/>
      <c r="J84" s="22">
        <f t="shared" si="25"/>
      </c>
      <c r="K84" s="14" t="s">
        <v>47</v>
      </c>
      <c r="L84" s="43"/>
      <c r="M84" s="13">
        <f t="shared" si="19"/>
      </c>
      <c r="N84" s="7">
        <f t="shared" si="20"/>
      </c>
      <c r="O84" s="5">
        <f t="shared" si="21"/>
      </c>
      <c r="P84" s="17">
        <f t="shared" si="22"/>
      </c>
      <c r="T84" s="46">
        <f t="shared" si="23"/>
        <v>98</v>
      </c>
    </row>
    <row r="85" spans="2:20" ht="17.25" thickBot="1" thickTop="1">
      <c r="B85" s="4">
        <v>39766</v>
      </c>
      <c r="C85" s="29">
        <f t="shared" si="24"/>
        <v>533124.0000000006</v>
      </c>
      <c r="D85" s="48" t="s">
        <v>33</v>
      </c>
      <c r="E85" s="9" t="s">
        <v>2</v>
      </c>
      <c r="F85" s="11"/>
      <c r="G85" s="43"/>
      <c r="H85" s="44"/>
      <c r="I85" s="45"/>
      <c r="J85" s="22">
        <f t="shared" si="25"/>
      </c>
      <c r="K85" s="14" t="s">
        <v>47</v>
      </c>
      <c r="L85" s="43"/>
      <c r="M85" s="13">
        <f t="shared" si="19"/>
      </c>
      <c r="N85" s="7">
        <f t="shared" si="20"/>
      </c>
      <c r="O85" s="5">
        <f t="shared" si="21"/>
      </c>
      <c r="P85" s="17">
        <f t="shared" si="22"/>
      </c>
      <c r="T85" s="46">
        <f t="shared" si="23"/>
        <v>98</v>
      </c>
    </row>
    <row r="86" spans="2:20" ht="17.25" thickBot="1" thickTop="1">
      <c r="B86" s="4">
        <v>39769</v>
      </c>
      <c r="C86" s="29">
        <f t="shared" si="24"/>
        <v>533124.0000000006</v>
      </c>
      <c r="D86" s="48" t="s">
        <v>33</v>
      </c>
      <c r="E86" s="9" t="s">
        <v>2</v>
      </c>
      <c r="F86" s="11"/>
      <c r="G86" s="43"/>
      <c r="H86" s="44"/>
      <c r="I86" s="45"/>
      <c r="J86" s="22">
        <f t="shared" si="25"/>
      </c>
      <c r="K86" s="14" t="s">
        <v>47</v>
      </c>
      <c r="L86" s="43"/>
      <c r="M86" s="13">
        <f t="shared" si="19"/>
      </c>
      <c r="N86" s="7">
        <f t="shared" si="20"/>
      </c>
      <c r="O86" s="5">
        <f t="shared" si="21"/>
      </c>
      <c r="P86" s="17">
        <f t="shared" si="22"/>
      </c>
      <c r="T86" s="46">
        <f t="shared" si="23"/>
        <v>98</v>
      </c>
    </row>
    <row r="87" spans="2:20" ht="17.25" thickBot="1" thickTop="1">
      <c r="B87" s="4">
        <v>39770</v>
      </c>
      <c r="C87" s="29">
        <f t="shared" si="24"/>
        <v>533124.0000000006</v>
      </c>
      <c r="D87" s="48" t="s">
        <v>33</v>
      </c>
      <c r="E87" s="9" t="s">
        <v>2</v>
      </c>
      <c r="F87" s="11"/>
      <c r="G87" s="43"/>
      <c r="H87" s="44"/>
      <c r="I87" s="45"/>
      <c r="J87" s="22">
        <f t="shared" si="25"/>
      </c>
      <c r="K87" s="14" t="s">
        <v>47</v>
      </c>
      <c r="L87" s="43"/>
      <c r="M87" s="13">
        <f t="shared" si="19"/>
      </c>
      <c r="N87" s="7">
        <f t="shared" si="20"/>
      </c>
      <c r="O87" s="5">
        <f t="shared" si="21"/>
      </c>
      <c r="P87" s="17">
        <f t="shared" si="22"/>
      </c>
      <c r="T87" s="46">
        <f t="shared" si="23"/>
        <v>98</v>
      </c>
    </row>
    <row r="88" spans="2:20" ht="17.25" thickBot="1" thickTop="1">
      <c r="B88" s="4">
        <v>39771</v>
      </c>
      <c r="C88" s="29">
        <f t="shared" si="24"/>
        <v>533124.0000000006</v>
      </c>
      <c r="D88" s="48" t="s">
        <v>33</v>
      </c>
      <c r="E88" s="9" t="s">
        <v>2</v>
      </c>
      <c r="F88" s="11"/>
      <c r="G88" s="43"/>
      <c r="H88" s="44"/>
      <c r="I88" s="45"/>
      <c r="J88" s="22">
        <f t="shared" si="25"/>
      </c>
      <c r="K88" s="14" t="s">
        <v>47</v>
      </c>
      <c r="L88" s="43"/>
      <c r="M88" s="13">
        <f t="shared" si="19"/>
      </c>
      <c r="N88" s="7">
        <f t="shared" si="20"/>
      </c>
      <c r="O88" s="5">
        <f t="shared" si="21"/>
      </c>
      <c r="P88" s="17">
        <f t="shared" si="22"/>
      </c>
      <c r="T88" s="46">
        <f t="shared" si="23"/>
        <v>98</v>
      </c>
    </row>
    <row r="89" spans="2:20" ht="17.25" thickBot="1" thickTop="1">
      <c r="B89" s="4">
        <v>39772</v>
      </c>
      <c r="C89" s="29">
        <f t="shared" si="24"/>
        <v>533124.0000000006</v>
      </c>
      <c r="D89" s="48" t="s">
        <v>33</v>
      </c>
      <c r="E89" s="9" t="s">
        <v>2</v>
      </c>
      <c r="F89" s="11"/>
      <c r="G89" s="43"/>
      <c r="H89" s="44"/>
      <c r="I89" s="45"/>
      <c r="J89" s="22">
        <f t="shared" si="25"/>
      </c>
      <c r="K89" s="14" t="s">
        <v>47</v>
      </c>
      <c r="L89" s="43"/>
      <c r="M89" s="13">
        <f t="shared" si="19"/>
      </c>
      <c r="N89" s="7">
        <f t="shared" si="20"/>
      </c>
      <c r="O89" s="5">
        <f t="shared" si="21"/>
      </c>
      <c r="P89" s="17">
        <f t="shared" si="22"/>
      </c>
      <c r="T89" s="46">
        <f t="shared" si="23"/>
        <v>98</v>
      </c>
    </row>
    <row r="90" spans="2:20" ht="17.25" thickBot="1" thickTop="1">
      <c r="B90" s="4">
        <v>39773</v>
      </c>
      <c r="C90" s="29">
        <f t="shared" si="24"/>
        <v>533124.0000000006</v>
      </c>
      <c r="D90" s="48" t="s">
        <v>33</v>
      </c>
      <c r="E90" s="9" t="s">
        <v>2</v>
      </c>
      <c r="F90" s="11"/>
      <c r="G90" s="43"/>
      <c r="H90" s="44"/>
      <c r="I90" s="45"/>
      <c r="J90" s="22">
        <f aca="true" t="shared" si="26" ref="J90:J95">IF(F90="","",IF(D90="－","∞",ABS((I90-G90))/(ABS(H90-G90))))</f>
      </c>
      <c r="K90" s="14" t="s">
        <v>47</v>
      </c>
      <c r="L90" s="43"/>
      <c r="M90" s="13">
        <f t="shared" si="19"/>
      </c>
      <c r="N90" s="7">
        <f t="shared" si="20"/>
      </c>
      <c r="O90" s="5">
        <f t="shared" si="21"/>
      </c>
      <c r="P90" s="17">
        <f t="shared" si="22"/>
      </c>
      <c r="T90" s="46">
        <f t="shared" si="23"/>
        <v>98</v>
      </c>
    </row>
    <row r="91" spans="2:20" ht="17.25" thickBot="1" thickTop="1">
      <c r="B91" s="4">
        <v>39776</v>
      </c>
      <c r="C91" s="29">
        <f t="shared" si="24"/>
        <v>533124.0000000006</v>
      </c>
      <c r="D91" s="48" t="s">
        <v>33</v>
      </c>
      <c r="E91" s="9" t="s">
        <v>2</v>
      </c>
      <c r="F91" s="11"/>
      <c r="G91" s="43"/>
      <c r="H91" s="44"/>
      <c r="I91" s="45"/>
      <c r="J91" s="22">
        <f t="shared" si="26"/>
      </c>
      <c r="K91" s="14" t="s">
        <v>47</v>
      </c>
      <c r="L91" s="43"/>
      <c r="M91" s="13">
        <f t="shared" si="19"/>
      </c>
      <c r="N91" s="7">
        <f t="shared" si="20"/>
      </c>
      <c r="O91" s="5">
        <f t="shared" si="21"/>
      </c>
      <c r="P91" s="17">
        <f t="shared" si="22"/>
      </c>
      <c r="T91" s="46">
        <f t="shared" si="23"/>
        <v>98</v>
      </c>
    </row>
    <row r="92" spans="2:20" ht="17.25" thickBot="1" thickTop="1">
      <c r="B92" s="4">
        <v>39777</v>
      </c>
      <c r="C92" s="29">
        <f t="shared" si="24"/>
        <v>533124.0000000006</v>
      </c>
      <c r="D92" s="48" t="s">
        <v>33</v>
      </c>
      <c r="E92" s="9" t="s">
        <v>0</v>
      </c>
      <c r="F92" s="11">
        <v>10000</v>
      </c>
      <c r="G92" s="43">
        <v>1.1929</v>
      </c>
      <c r="H92" s="44">
        <v>1.1814</v>
      </c>
      <c r="I92" s="45">
        <v>1.2024</v>
      </c>
      <c r="J92" s="22">
        <f t="shared" si="26"/>
        <v>0.8260869565217207</v>
      </c>
      <c r="K92" s="14" t="s">
        <v>47</v>
      </c>
      <c r="L92" s="43">
        <v>1.2024</v>
      </c>
      <c r="M92" s="13">
        <f t="shared" si="19"/>
        <v>94.99999999999842</v>
      </c>
      <c r="N92" s="7">
        <f t="shared" si="20"/>
        <v>9309.999999999847</v>
      </c>
      <c r="O92" s="5">
        <f t="shared" si="21"/>
        <v>1.169042</v>
      </c>
      <c r="P92" s="17" t="str">
        <f t="shared" si="22"/>
        <v>○</v>
      </c>
      <c r="T92" s="46">
        <f t="shared" si="23"/>
        <v>98</v>
      </c>
    </row>
    <row r="93" spans="2:20" ht="17.25" thickBot="1" thickTop="1">
      <c r="B93" s="4">
        <v>39778</v>
      </c>
      <c r="C93" s="29">
        <f t="shared" si="24"/>
        <v>542434.0000000005</v>
      </c>
      <c r="D93" s="48" t="s">
        <v>33</v>
      </c>
      <c r="E93" s="9" t="s">
        <v>0</v>
      </c>
      <c r="F93" s="11">
        <v>10000</v>
      </c>
      <c r="G93" s="43">
        <v>1.1839</v>
      </c>
      <c r="H93" s="44">
        <v>1.1744</v>
      </c>
      <c r="I93" s="45">
        <v>1.1907</v>
      </c>
      <c r="J93" s="22">
        <f t="shared" si="26"/>
        <v>0.7157894736842371</v>
      </c>
      <c r="K93" s="14" t="s">
        <v>47</v>
      </c>
      <c r="L93" s="43">
        <v>1.1907</v>
      </c>
      <c r="M93" s="13">
        <f t="shared" si="19"/>
        <v>68.00000000000139</v>
      </c>
      <c r="N93" s="7">
        <f t="shared" si="20"/>
        <v>6664.000000000137</v>
      </c>
      <c r="O93" s="5">
        <f t="shared" si="21"/>
        <v>1.160222</v>
      </c>
      <c r="P93" s="17" t="str">
        <f t="shared" si="22"/>
        <v>○</v>
      </c>
      <c r="T93" s="46">
        <f t="shared" si="23"/>
        <v>98</v>
      </c>
    </row>
    <row r="94" spans="2:20" ht="17.25" thickBot="1" thickTop="1">
      <c r="B94" s="4">
        <v>39779</v>
      </c>
      <c r="C94" s="29">
        <f t="shared" si="24"/>
        <v>549098.0000000006</v>
      </c>
      <c r="D94" s="48" t="s">
        <v>33</v>
      </c>
      <c r="E94" s="9" t="s">
        <v>2</v>
      </c>
      <c r="F94" s="11"/>
      <c r="G94" s="43"/>
      <c r="H94" s="44"/>
      <c r="I94" s="45"/>
      <c r="J94" s="22">
        <f t="shared" si="26"/>
      </c>
      <c r="K94" s="14" t="s">
        <v>47</v>
      </c>
      <c r="L94" s="43"/>
      <c r="M94" s="13">
        <f t="shared" si="19"/>
      </c>
      <c r="N94" s="7">
        <f t="shared" si="20"/>
      </c>
      <c r="O94" s="5">
        <f t="shared" si="21"/>
      </c>
      <c r="P94" s="17">
        <f t="shared" si="22"/>
      </c>
      <c r="T94" s="46">
        <f t="shared" si="23"/>
        <v>98</v>
      </c>
    </row>
    <row r="95" spans="2:20" ht="17.25" thickBot="1" thickTop="1">
      <c r="B95" s="4">
        <v>39780</v>
      </c>
      <c r="C95" s="29">
        <f t="shared" si="24"/>
        <v>549098.0000000006</v>
      </c>
      <c r="D95" s="48" t="s">
        <v>33</v>
      </c>
      <c r="E95" s="9" t="s">
        <v>2</v>
      </c>
      <c r="F95" s="11"/>
      <c r="G95" s="43"/>
      <c r="H95" s="44"/>
      <c r="I95" s="45"/>
      <c r="J95" s="22">
        <f t="shared" si="26"/>
      </c>
      <c r="K95" s="14" t="s">
        <v>47</v>
      </c>
      <c r="L95" s="43"/>
      <c r="M95" s="13">
        <f t="shared" si="19"/>
      </c>
      <c r="N95" s="7">
        <f t="shared" si="20"/>
      </c>
      <c r="O95" s="5">
        <f t="shared" si="21"/>
      </c>
      <c r="P95" s="17">
        <f t="shared" si="22"/>
      </c>
      <c r="T95" s="46">
        <f t="shared" si="23"/>
        <v>98</v>
      </c>
    </row>
    <row r="96" ht="14.25" thickTop="1">
      <c r="M96" s="24">
        <f>IF(L96="","",(IF(E96="買",(L96-G96)*100,(G96-L96)*100))-IF(D96="USD/JPY",2,IF(D96="EUR/JPY",3,IF(D96="GBP/JPY",8,5))))</f>
      </c>
    </row>
    <row r="98" spans="2:3" ht="13.5">
      <c r="B98" s="15" t="s">
        <v>9</v>
      </c>
      <c r="C98" s="15"/>
    </row>
    <row r="99" spans="2:3" ht="13.5">
      <c r="B99" s="15" t="s">
        <v>10</v>
      </c>
      <c r="C99" s="15"/>
    </row>
  </sheetData>
  <sheetProtection/>
  <mergeCells count="2">
    <mergeCell ref="J8:K8"/>
    <mergeCell ref="J9:K9"/>
  </mergeCells>
  <conditionalFormatting sqref="M11:M96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E9:E10">
      <formula1>$S$9:$S$12</formula1>
    </dataValidation>
    <dataValidation type="list" allowBlank="1" showInputMessage="1" showErrorMessage="1" sqref="E11:E95">
      <formula1>$S$10:$S$12</formula1>
    </dataValidation>
    <dataValidation type="list" allowBlank="1" showInputMessage="1" showErrorMessage="1" sqref="D11:D95">
      <formula1>$R$10:$R$20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99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9.75390625" style="0" customWidth="1"/>
    <col min="4" max="4" width="9.625" style="0" customWidth="1"/>
    <col min="5" max="5" width="5.625" style="0" customWidth="1"/>
    <col min="6" max="6" width="9.625" style="0" customWidth="1"/>
    <col min="7" max="7" width="9.375" style="0" customWidth="1"/>
    <col min="8" max="9" width="7.625" style="0" customWidth="1"/>
    <col min="10" max="11" width="3.125" style="0" customWidth="1"/>
    <col min="13" max="13" width="9.25390625" style="0" customWidth="1"/>
    <col min="14" max="14" width="11.75390625" style="0" customWidth="1"/>
    <col min="15" max="15" width="6.375" style="0" customWidth="1"/>
    <col min="16" max="16" width="4.875" style="0" customWidth="1"/>
    <col min="17" max="17" width="2.25390625" style="0" customWidth="1"/>
    <col min="18" max="19" width="0" style="1" hidden="1" customWidth="1"/>
    <col min="20" max="20" width="0" style="46" hidden="1" customWidth="1"/>
  </cols>
  <sheetData>
    <row r="1" ht="13.5">
      <c r="B1" s="39" t="s">
        <v>84</v>
      </c>
    </row>
    <row r="2" spans="2:16" ht="21.75" thickBot="1">
      <c r="B2" s="21" t="s">
        <v>17</v>
      </c>
      <c r="C2" s="25" t="s">
        <v>19</v>
      </c>
      <c r="D2" s="38" t="s">
        <v>18</v>
      </c>
      <c r="E2" s="16"/>
      <c r="F2" s="16"/>
      <c r="G2" s="23" t="s">
        <v>16</v>
      </c>
      <c r="H2" s="21" t="s">
        <v>15</v>
      </c>
      <c r="I2" s="16"/>
      <c r="J2" s="16"/>
      <c r="K2" s="16"/>
      <c r="L2" s="20" t="s">
        <v>31</v>
      </c>
      <c r="M2" s="20" t="s">
        <v>23</v>
      </c>
      <c r="N2" s="20" t="s">
        <v>32</v>
      </c>
      <c r="O2" s="16"/>
      <c r="P2" s="16"/>
    </row>
    <row r="3" spans="2:16" ht="15" thickBot="1" thickTop="1">
      <c r="B3" s="11">
        <v>1000000</v>
      </c>
      <c r="C3" s="26">
        <v>0.025</v>
      </c>
      <c r="D3" s="38" t="s">
        <v>20</v>
      </c>
      <c r="E3" s="16"/>
      <c r="F3" s="16"/>
      <c r="G3" s="5">
        <f>N9/2/B3*100</f>
        <v>1.5368999999999762</v>
      </c>
      <c r="H3" s="5">
        <f>G3*6</f>
        <v>9.221399999999857</v>
      </c>
      <c r="I3" s="16"/>
      <c r="J3" s="16"/>
      <c r="K3" s="16"/>
      <c r="L3" s="42">
        <f>COUNTIF(P11:P95,"○")+COUNTIF(P11:P95,"×")</f>
        <v>21</v>
      </c>
      <c r="M3" s="40">
        <f>COUNTIF(P11:P95,"○")</f>
        <v>10</v>
      </c>
      <c r="N3" s="41">
        <f>COUNTIF(P11:P95,"×")</f>
        <v>11</v>
      </c>
      <c r="O3" s="16"/>
      <c r="P3" s="16"/>
    </row>
    <row r="4" spans="2:16" ht="14.25" thickTop="1">
      <c r="B4" s="30"/>
      <c r="C4" s="34"/>
      <c r="D4" s="16"/>
      <c r="E4" s="16"/>
      <c r="F4" s="16"/>
      <c r="G4" s="35"/>
      <c r="H4" s="35"/>
      <c r="I4" s="16"/>
      <c r="J4" s="16"/>
      <c r="K4" s="16"/>
      <c r="L4" s="16"/>
      <c r="M4" s="16"/>
      <c r="N4" s="16"/>
      <c r="O4" s="16"/>
      <c r="P4" s="16"/>
    </row>
    <row r="5" spans="2:16" ht="13.5">
      <c r="B5" s="20" t="s">
        <v>27</v>
      </c>
      <c r="C5" s="20" t="s">
        <v>24</v>
      </c>
      <c r="D5" s="16"/>
      <c r="E5" s="16"/>
      <c r="F5" s="20" t="s">
        <v>28</v>
      </c>
      <c r="G5" s="20" t="s">
        <v>29</v>
      </c>
      <c r="H5" s="37" t="s">
        <v>8</v>
      </c>
      <c r="I5" s="16"/>
      <c r="J5" s="16"/>
      <c r="K5" s="16"/>
      <c r="L5" s="20" t="s">
        <v>25</v>
      </c>
      <c r="M5" s="20" t="s">
        <v>26</v>
      </c>
      <c r="N5" s="37" t="s">
        <v>30</v>
      </c>
      <c r="O5" s="16"/>
      <c r="P5" s="16"/>
    </row>
    <row r="6" spans="2:16" ht="13.5">
      <c r="B6" s="7">
        <f>MAX(N11:N95)</f>
        <v>19729.000000000007</v>
      </c>
      <c r="C6" s="7">
        <f>MIN(N11:N95)</f>
        <v>-11772.000000000155</v>
      </c>
      <c r="D6" s="16"/>
      <c r="E6" s="16"/>
      <c r="F6" s="7">
        <f>SUMIF(N11:N95,"&gt;0")</f>
        <v>114776.9999999997</v>
      </c>
      <c r="G6" s="7">
        <f>SUMIF(N11:N95,"&lt;=0")</f>
        <v>-84039.00000000019</v>
      </c>
      <c r="H6" s="36">
        <f>F6/G6*-1</f>
        <v>1.3657587548638066</v>
      </c>
      <c r="I6" s="16"/>
      <c r="J6" s="16"/>
      <c r="K6" s="16"/>
      <c r="L6" s="7">
        <f>SUMIF(N11:N95,"&gt;0")/COUNTIF(P11:P95,"○")</f>
        <v>11477.69999999997</v>
      </c>
      <c r="M6" s="7">
        <f>SUMIF(N11:N95,"&lt;=0")/COUNTIF(P11:P95,"×")</f>
        <v>-7639.909090909108</v>
      </c>
      <c r="N6" s="36">
        <f>L6/M6*-1</f>
        <v>1.5023346303501872</v>
      </c>
      <c r="O6" s="16"/>
      <c r="P6" s="16"/>
    </row>
    <row r="7" spans="4:16" ht="13.5">
      <c r="D7" s="16"/>
      <c r="E7" s="16"/>
      <c r="F7" s="16" t="s">
        <v>22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3.5">
      <c r="B8" s="20" t="s">
        <v>3</v>
      </c>
      <c r="C8" s="28" t="s">
        <v>21</v>
      </c>
      <c r="D8" s="20" t="s">
        <v>61</v>
      </c>
      <c r="E8" s="20" t="s">
        <v>4</v>
      </c>
      <c r="F8" s="21" t="s">
        <v>5</v>
      </c>
      <c r="G8" s="20" t="s">
        <v>12</v>
      </c>
      <c r="H8" s="20" t="s">
        <v>14</v>
      </c>
      <c r="I8" s="20" t="s">
        <v>13</v>
      </c>
      <c r="J8" s="49" t="s">
        <v>8</v>
      </c>
      <c r="K8" s="50"/>
      <c r="L8" s="20" t="s">
        <v>6</v>
      </c>
      <c r="M8" s="20" t="s">
        <v>85</v>
      </c>
      <c r="N8" s="20" t="s">
        <v>7</v>
      </c>
      <c r="O8" s="20" t="s">
        <v>86</v>
      </c>
      <c r="P8" s="20" t="s">
        <v>11</v>
      </c>
    </row>
    <row r="9" spans="2:16" ht="14.25" customHeight="1">
      <c r="B9" s="4" t="s">
        <v>64</v>
      </c>
      <c r="C9" s="27"/>
      <c r="D9" s="12" t="s">
        <v>2</v>
      </c>
      <c r="E9" s="3" t="s">
        <v>2</v>
      </c>
      <c r="F9" s="10">
        <f>SUM(F11:F95)</f>
        <v>210000</v>
      </c>
      <c r="G9" s="12" t="s">
        <v>2</v>
      </c>
      <c r="H9" s="12" t="s">
        <v>2</v>
      </c>
      <c r="I9" s="12" t="s">
        <v>2</v>
      </c>
      <c r="J9" s="51">
        <f>AVERAGE(J11:J95)</f>
        <v>1.0985880902549436</v>
      </c>
      <c r="K9" s="52"/>
      <c r="L9" s="19">
        <f>COUNT(L11:L95)</f>
        <v>21</v>
      </c>
      <c r="M9" s="6">
        <f>SUM(M11:M95)</f>
        <v>281.9999999999957</v>
      </c>
      <c r="N9" s="7">
        <f>SUM(N11:N95)</f>
        <v>30737.999999999523</v>
      </c>
      <c r="O9" s="8" t="s">
        <v>2</v>
      </c>
      <c r="P9" s="18">
        <f>COUNTIF(P11:P95,"○")/(COUNTIF(P11:P95,"○")+COUNTIF(P11:P95,"×"))</f>
        <v>0.47619047619047616</v>
      </c>
    </row>
    <row r="10" spans="2:19" ht="14.25" customHeight="1" thickBot="1">
      <c r="B10" s="4"/>
      <c r="C10" s="27"/>
      <c r="D10" s="12"/>
      <c r="E10" s="9"/>
      <c r="F10" s="30"/>
      <c r="G10" s="31"/>
      <c r="H10" s="31"/>
      <c r="I10" s="31"/>
      <c r="J10" s="32"/>
      <c r="K10" s="32"/>
      <c r="L10" s="33"/>
      <c r="M10" s="13"/>
      <c r="N10" s="7"/>
      <c r="O10" s="8"/>
      <c r="P10" s="18"/>
      <c r="R10" s="2" t="s">
        <v>65</v>
      </c>
      <c r="S10" s="1" t="s">
        <v>0</v>
      </c>
    </row>
    <row r="11" spans="2:20" ht="17.25" thickBot="1" thickTop="1">
      <c r="B11" s="4">
        <v>39664</v>
      </c>
      <c r="C11" s="29">
        <v>500000</v>
      </c>
      <c r="D11" s="48" t="s">
        <v>38</v>
      </c>
      <c r="E11" s="9" t="s">
        <v>2</v>
      </c>
      <c r="F11" s="11"/>
      <c r="G11" s="43"/>
      <c r="H11" s="44"/>
      <c r="I11" s="45"/>
      <c r="J11" s="22">
        <f>IF(F11="","",IF(D11="－","∞",ABS((I11-G11))/(ABS(H11-G11))))</f>
      </c>
      <c r="K11" s="14" t="s">
        <v>66</v>
      </c>
      <c r="L11" s="43"/>
      <c r="M11" s="13">
        <f aca="true" t="shared" si="0" ref="M11:M42">IF(L11="","",(IF(E11="買",(L11-G11)*10000,(G11-L11)*10000)))</f>
      </c>
      <c r="N11" s="7">
        <f aca="true" t="shared" si="1" ref="N11:N42">IF(M11="","",M11*F11*T11/10000)</f>
      </c>
      <c r="O11" s="5">
        <f aca="true" t="shared" si="2" ref="O11:O42">IF(F11="","",F11*G11*T11/$B$3)</f>
      </c>
      <c r="P11" s="17">
        <f aca="true" t="shared" si="3" ref="P11:P42">IF(M11="","",IF(M11&lt;0,"×","○"))</f>
      </c>
      <c r="R11" s="2" t="s">
        <v>67</v>
      </c>
      <c r="S11" s="1" t="s">
        <v>1</v>
      </c>
      <c r="T11" s="46">
        <f aca="true" t="shared" si="4" ref="T11:T42">IF(D11=$R$13,$S$16,(IF(D11=$R$19,$S$16,(IF(D11=$R$16,$S$16,(IF(D11=$R$14,$S$15,(IF(D11=$R$10,$S$13,$S$14)))))))))</f>
        <v>109</v>
      </c>
    </row>
    <row r="12" spans="2:20" ht="17.25" thickBot="1" thickTop="1">
      <c r="B12" s="4">
        <v>39665</v>
      </c>
      <c r="C12" s="29">
        <f aca="true" t="shared" si="5" ref="C12:C43">C11+IF(N11="",0,N11)</f>
        <v>500000</v>
      </c>
      <c r="D12" s="48" t="s">
        <v>38</v>
      </c>
      <c r="E12" s="9" t="s">
        <v>2</v>
      </c>
      <c r="F12" s="11"/>
      <c r="G12" s="43"/>
      <c r="H12" s="44"/>
      <c r="I12" s="45"/>
      <c r="J12" s="22">
        <f>IF(F12="","",IF(D12="－","∞",ABS((I12-G12))/(ABS(H12-G12))))</f>
      </c>
      <c r="K12" s="14" t="s">
        <v>68</v>
      </c>
      <c r="L12" s="43"/>
      <c r="M12" s="13">
        <f t="shared" si="0"/>
      </c>
      <c r="N12" s="7">
        <f t="shared" si="1"/>
      </c>
      <c r="O12" s="5">
        <f t="shared" si="2"/>
      </c>
      <c r="P12" s="17">
        <f t="shared" si="3"/>
      </c>
      <c r="R12" s="2" t="s">
        <v>69</v>
      </c>
      <c r="S12" s="1" t="s">
        <v>70</v>
      </c>
      <c r="T12" s="46">
        <f t="shared" si="4"/>
        <v>109</v>
      </c>
    </row>
    <row r="13" spans="2:20" ht="17.25" thickBot="1" thickTop="1">
      <c r="B13" s="4">
        <v>39666</v>
      </c>
      <c r="C13" s="29">
        <f t="shared" si="5"/>
        <v>500000</v>
      </c>
      <c r="D13" s="48" t="s">
        <v>38</v>
      </c>
      <c r="E13" s="9" t="s">
        <v>2</v>
      </c>
      <c r="F13" s="11"/>
      <c r="G13" s="43"/>
      <c r="H13" s="44"/>
      <c r="I13" s="45"/>
      <c r="J13" s="22">
        <f aca="true" t="shared" si="6" ref="J13:J21">IF(F13="","",IF(D13="－","∞",ABS((I13-G13))/(ABS(H13-G13))))</f>
      </c>
      <c r="K13" s="14" t="s">
        <v>68</v>
      </c>
      <c r="L13" s="43"/>
      <c r="M13" s="13">
        <f t="shared" si="0"/>
      </c>
      <c r="N13" s="7">
        <f t="shared" si="1"/>
      </c>
      <c r="O13" s="5">
        <f t="shared" si="2"/>
      </c>
      <c r="P13" s="17">
        <f t="shared" si="3"/>
      </c>
      <c r="R13" s="2" t="s">
        <v>71</v>
      </c>
      <c r="S13" s="47">
        <v>75</v>
      </c>
      <c r="T13" s="46">
        <f t="shared" si="4"/>
        <v>109</v>
      </c>
    </row>
    <row r="14" spans="2:20" ht="17.25" thickBot="1" thickTop="1">
      <c r="B14" s="4">
        <v>39667</v>
      </c>
      <c r="C14" s="29">
        <f t="shared" si="5"/>
        <v>500000</v>
      </c>
      <c r="D14" s="48" t="s">
        <v>38</v>
      </c>
      <c r="E14" s="9" t="s">
        <v>2</v>
      </c>
      <c r="F14" s="11"/>
      <c r="G14" s="43"/>
      <c r="H14" s="44"/>
      <c r="I14" s="45"/>
      <c r="J14" s="22">
        <f t="shared" si="6"/>
      </c>
      <c r="K14" s="14" t="s">
        <v>68</v>
      </c>
      <c r="L14" s="43"/>
      <c r="M14" s="13">
        <f t="shared" si="0"/>
      </c>
      <c r="N14" s="7">
        <f t="shared" si="1"/>
      </c>
      <c r="O14" s="5">
        <f t="shared" si="2"/>
      </c>
      <c r="P14" s="17">
        <f t="shared" si="3"/>
      </c>
      <c r="R14" s="2" t="s">
        <v>72</v>
      </c>
      <c r="S14" s="47">
        <v>109</v>
      </c>
      <c r="T14" s="46">
        <f t="shared" si="4"/>
        <v>109</v>
      </c>
    </row>
    <row r="15" spans="2:20" ht="17.25" thickBot="1" thickTop="1">
      <c r="B15" s="4">
        <v>39668</v>
      </c>
      <c r="C15" s="29">
        <f t="shared" si="5"/>
        <v>500000</v>
      </c>
      <c r="D15" s="48" t="s">
        <v>38</v>
      </c>
      <c r="E15" s="9" t="s">
        <v>2</v>
      </c>
      <c r="F15" s="11"/>
      <c r="G15" s="43"/>
      <c r="H15" s="44"/>
      <c r="I15" s="45"/>
      <c r="J15" s="22">
        <f t="shared" si="6"/>
      </c>
      <c r="K15" s="14" t="s">
        <v>68</v>
      </c>
      <c r="L15" s="43"/>
      <c r="M15" s="13">
        <f t="shared" si="0"/>
      </c>
      <c r="N15" s="7">
        <f t="shared" si="1"/>
      </c>
      <c r="O15" s="5">
        <f t="shared" si="2"/>
      </c>
      <c r="P15" s="17">
        <f t="shared" si="3"/>
      </c>
      <c r="R15" s="2" t="s">
        <v>73</v>
      </c>
      <c r="S15" s="47">
        <v>193</v>
      </c>
      <c r="T15" s="46">
        <f t="shared" si="4"/>
        <v>109</v>
      </c>
    </row>
    <row r="16" spans="2:20" ht="17.25" thickBot="1" thickTop="1">
      <c r="B16" s="4">
        <v>39671</v>
      </c>
      <c r="C16" s="29">
        <f t="shared" si="5"/>
        <v>500000</v>
      </c>
      <c r="D16" s="48" t="s">
        <v>38</v>
      </c>
      <c r="E16" s="9" t="s">
        <v>0</v>
      </c>
      <c r="F16" s="11">
        <v>10000</v>
      </c>
      <c r="G16" s="43">
        <v>1.4953</v>
      </c>
      <c r="H16" s="44">
        <v>1.4891</v>
      </c>
      <c r="I16" s="45">
        <v>1.5115</v>
      </c>
      <c r="J16" s="22">
        <f t="shared" si="6"/>
        <v>2.6129032258064573</v>
      </c>
      <c r="K16" s="14" t="s">
        <v>66</v>
      </c>
      <c r="L16" s="43">
        <v>1.4891</v>
      </c>
      <c r="M16" s="13">
        <f t="shared" si="0"/>
        <v>-61.99999999999983</v>
      </c>
      <c r="N16" s="7">
        <f t="shared" si="1"/>
        <v>-6757.999999999981</v>
      </c>
      <c r="O16" s="5">
        <f t="shared" si="2"/>
        <v>1.629877</v>
      </c>
      <c r="P16" s="17" t="str">
        <f t="shared" si="3"/>
        <v>×</v>
      </c>
      <c r="R16" s="2" t="s">
        <v>87</v>
      </c>
      <c r="S16" s="47">
        <v>98</v>
      </c>
      <c r="T16" s="46">
        <f t="shared" si="4"/>
        <v>109</v>
      </c>
    </row>
    <row r="17" spans="2:20" ht="17.25" thickBot="1" thickTop="1">
      <c r="B17" s="4">
        <v>39672</v>
      </c>
      <c r="C17" s="29">
        <f t="shared" si="5"/>
        <v>493242</v>
      </c>
      <c r="D17" s="48" t="s">
        <v>38</v>
      </c>
      <c r="E17" s="9" t="s">
        <v>0</v>
      </c>
      <c r="F17" s="11">
        <v>10000</v>
      </c>
      <c r="G17" s="43">
        <v>1.4898</v>
      </c>
      <c r="H17" s="44">
        <v>1.4811</v>
      </c>
      <c r="I17" s="45">
        <v>1.4951</v>
      </c>
      <c r="J17" s="22">
        <f t="shared" si="6"/>
        <v>0.6091954022988649</v>
      </c>
      <c r="K17" s="14" t="s">
        <v>66</v>
      </c>
      <c r="L17" s="43">
        <v>1.4951</v>
      </c>
      <c r="M17" s="13">
        <f t="shared" si="0"/>
        <v>53.000000000000824</v>
      </c>
      <c r="N17" s="7">
        <f t="shared" si="1"/>
        <v>5777.00000000009</v>
      </c>
      <c r="O17" s="5">
        <f t="shared" si="2"/>
        <v>1.623882</v>
      </c>
      <c r="P17" s="17" t="str">
        <f t="shared" si="3"/>
        <v>○</v>
      </c>
      <c r="R17" s="2" t="s">
        <v>88</v>
      </c>
      <c r="S17" s="2"/>
      <c r="T17" s="46">
        <f t="shared" si="4"/>
        <v>109</v>
      </c>
    </row>
    <row r="18" spans="2:20" ht="17.25" thickBot="1" thickTop="1">
      <c r="B18" s="4">
        <v>39673</v>
      </c>
      <c r="C18" s="29">
        <f t="shared" si="5"/>
        <v>499019.0000000001</v>
      </c>
      <c r="D18" s="48" t="s">
        <v>38</v>
      </c>
      <c r="E18" s="9" t="s">
        <v>2</v>
      </c>
      <c r="F18" s="11"/>
      <c r="G18" s="43"/>
      <c r="H18" s="44"/>
      <c r="I18" s="45"/>
      <c r="J18" s="22">
        <f t="shared" si="6"/>
      </c>
      <c r="K18" s="14" t="s">
        <v>66</v>
      </c>
      <c r="L18" s="43"/>
      <c r="M18" s="13">
        <f t="shared" si="0"/>
      </c>
      <c r="N18" s="7">
        <f t="shared" si="1"/>
      </c>
      <c r="O18" s="5">
        <f t="shared" si="2"/>
      </c>
      <c r="P18" s="17">
        <f t="shared" si="3"/>
      </c>
      <c r="R18" s="2" t="s">
        <v>89</v>
      </c>
      <c r="S18" s="2"/>
      <c r="T18" s="46">
        <f t="shared" si="4"/>
        <v>109</v>
      </c>
    </row>
    <row r="19" spans="2:20" ht="17.25" thickBot="1" thickTop="1">
      <c r="B19" s="4">
        <v>39674</v>
      </c>
      <c r="C19" s="29">
        <f t="shared" si="5"/>
        <v>499019.0000000001</v>
      </c>
      <c r="D19" s="48" t="s">
        <v>38</v>
      </c>
      <c r="E19" s="9" t="s">
        <v>2</v>
      </c>
      <c r="F19" s="11"/>
      <c r="G19" s="43"/>
      <c r="H19" s="44"/>
      <c r="I19" s="45"/>
      <c r="J19" s="22">
        <f t="shared" si="6"/>
      </c>
      <c r="K19" s="14" t="s">
        <v>66</v>
      </c>
      <c r="L19" s="43"/>
      <c r="M19" s="13">
        <f t="shared" si="0"/>
      </c>
      <c r="N19" s="7">
        <f t="shared" si="1"/>
      </c>
      <c r="O19" s="5">
        <f t="shared" si="2"/>
      </c>
      <c r="P19" s="17">
        <f t="shared" si="3"/>
      </c>
      <c r="R19" s="2" t="s">
        <v>90</v>
      </c>
      <c r="S19" s="2"/>
      <c r="T19" s="46">
        <f t="shared" si="4"/>
        <v>109</v>
      </c>
    </row>
    <row r="20" spans="2:20" ht="17.25" thickBot="1" thickTop="1">
      <c r="B20" s="4">
        <v>39675</v>
      </c>
      <c r="C20" s="29">
        <f t="shared" si="5"/>
        <v>499019.0000000001</v>
      </c>
      <c r="D20" s="48" t="s">
        <v>38</v>
      </c>
      <c r="E20" s="9" t="s">
        <v>0</v>
      </c>
      <c r="F20" s="11">
        <v>10000</v>
      </c>
      <c r="G20" s="43">
        <v>1.4774</v>
      </c>
      <c r="H20" s="44">
        <v>1.4721</v>
      </c>
      <c r="I20" s="45">
        <v>1.4842</v>
      </c>
      <c r="J20" s="22">
        <f t="shared" si="6"/>
        <v>1.2830188679244927</v>
      </c>
      <c r="K20" s="14" t="s">
        <v>66</v>
      </c>
      <c r="L20" s="43">
        <v>1.4721</v>
      </c>
      <c r="M20" s="13">
        <f t="shared" si="0"/>
        <v>-53.000000000000824</v>
      </c>
      <c r="N20" s="7">
        <f t="shared" si="1"/>
        <v>-5777.00000000009</v>
      </c>
      <c r="O20" s="5">
        <f t="shared" si="2"/>
        <v>1.610366</v>
      </c>
      <c r="P20" s="17" t="str">
        <f t="shared" si="3"/>
        <v>×</v>
      </c>
      <c r="R20" s="1" t="s">
        <v>91</v>
      </c>
      <c r="S20" s="2"/>
      <c r="T20" s="46">
        <f t="shared" si="4"/>
        <v>109</v>
      </c>
    </row>
    <row r="21" spans="2:20" ht="17.25" thickBot="1" thickTop="1">
      <c r="B21" s="4">
        <v>39678</v>
      </c>
      <c r="C21" s="29">
        <f t="shared" si="5"/>
        <v>493242</v>
      </c>
      <c r="D21" s="48" t="s">
        <v>38</v>
      </c>
      <c r="E21" s="9" t="s">
        <v>2</v>
      </c>
      <c r="F21" s="11"/>
      <c r="G21" s="43"/>
      <c r="H21" s="44"/>
      <c r="I21" s="45"/>
      <c r="J21" s="22">
        <f t="shared" si="6"/>
      </c>
      <c r="K21" s="14" t="s">
        <v>66</v>
      </c>
      <c r="L21" s="43"/>
      <c r="M21" s="13">
        <f t="shared" si="0"/>
      </c>
      <c r="N21" s="7">
        <f t="shared" si="1"/>
      </c>
      <c r="O21" s="5">
        <f t="shared" si="2"/>
      </c>
      <c r="P21" s="17">
        <f t="shared" si="3"/>
      </c>
      <c r="R21" s="2"/>
      <c r="T21" s="46">
        <f t="shared" si="4"/>
        <v>109</v>
      </c>
    </row>
    <row r="22" spans="2:20" ht="17.25" thickBot="1" thickTop="1">
      <c r="B22" s="4">
        <v>39679</v>
      </c>
      <c r="C22" s="29">
        <f t="shared" si="5"/>
        <v>493242</v>
      </c>
      <c r="D22" s="48" t="s">
        <v>38</v>
      </c>
      <c r="E22" s="9" t="s">
        <v>2</v>
      </c>
      <c r="F22" s="11"/>
      <c r="G22" s="43"/>
      <c r="H22" s="44"/>
      <c r="I22" s="45"/>
      <c r="J22" s="22">
        <f>IF(F22="","",IF(D22="－","∞",ABS((I22-G22))/(ABS(H22-G22))))</f>
      </c>
      <c r="K22" s="14" t="s">
        <v>66</v>
      </c>
      <c r="L22" s="43"/>
      <c r="M22" s="13">
        <f t="shared" si="0"/>
      </c>
      <c r="N22" s="7">
        <f t="shared" si="1"/>
      </c>
      <c r="O22" s="5">
        <f t="shared" si="2"/>
      </c>
      <c r="P22" s="17">
        <f t="shared" si="3"/>
      </c>
      <c r="R22" s="2"/>
      <c r="T22" s="46">
        <f t="shared" si="4"/>
        <v>109</v>
      </c>
    </row>
    <row r="23" spans="2:20" ht="17.25" thickBot="1" thickTop="1">
      <c r="B23" s="4">
        <v>39680</v>
      </c>
      <c r="C23" s="29">
        <f t="shared" si="5"/>
        <v>493242</v>
      </c>
      <c r="D23" s="48" t="s">
        <v>38</v>
      </c>
      <c r="E23" s="9" t="s">
        <v>2</v>
      </c>
      <c r="F23" s="11"/>
      <c r="G23" s="43"/>
      <c r="H23" s="44"/>
      <c r="I23" s="45"/>
      <c r="J23" s="22">
        <f>IF(F23="","",IF(D23="－","∞",ABS((I23-G23))/(ABS(H23-G23))))</f>
      </c>
      <c r="K23" s="14" t="s">
        <v>66</v>
      </c>
      <c r="L23" s="43"/>
      <c r="M23" s="13">
        <f t="shared" si="0"/>
      </c>
      <c r="N23" s="7">
        <f t="shared" si="1"/>
      </c>
      <c r="O23" s="5">
        <f t="shared" si="2"/>
      </c>
      <c r="P23" s="17">
        <f t="shared" si="3"/>
      </c>
      <c r="T23" s="46">
        <f t="shared" si="4"/>
        <v>109</v>
      </c>
    </row>
    <row r="24" spans="2:20" ht="17.25" thickBot="1" thickTop="1">
      <c r="B24" s="4">
        <v>39681</v>
      </c>
      <c r="C24" s="29">
        <f t="shared" si="5"/>
        <v>493242</v>
      </c>
      <c r="D24" s="48" t="s">
        <v>38</v>
      </c>
      <c r="E24" s="9" t="s">
        <v>2</v>
      </c>
      <c r="F24" s="11"/>
      <c r="G24" s="43"/>
      <c r="H24" s="44"/>
      <c r="I24" s="45"/>
      <c r="J24" s="22">
        <f aca="true" t="shared" si="7" ref="J24:J32">IF(F24="","",IF(D24="－","∞",ABS((I24-G24))/(ABS(H24-G24))))</f>
      </c>
      <c r="K24" s="14" t="s">
        <v>66</v>
      </c>
      <c r="L24" s="43"/>
      <c r="M24" s="13">
        <f t="shared" si="0"/>
      </c>
      <c r="N24" s="7">
        <f t="shared" si="1"/>
      </c>
      <c r="O24" s="5">
        <f t="shared" si="2"/>
      </c>
      <c r="P24" s="17">
        <f t="shared" si="3"/>
      </c>
      <c r="T24" s="46">
        <f t="shared" si="4"/>
        <v>109</v>
      </c>
    </row>
    <row r="25" spans="2:20" ht="17.25" thickBot="1" thickTop="1">
      <c r="B25" s="4">
        <v>39682</v>
      </c>
      <c r="C25" s="29">
        <f t="shared" si="5"/>
        <v>493242</v>
      </c>
      <c r="D25" s="48" t="s">
        <v>38</v>
      </c>
      <c r="E25" s="9" t="s">
        <v>2</v>
      </c>
      <c r="F25" s="11"/>
      <c r="G25" s="43"/>
      <c r="H25" s="44"/>
      <c r="I25" s="45"/>
      <c r="J25" s="22">
        <f t="shared" si="7"/>
      </c>
      <c r="K25" s="14" t="s">
        <v>66</v>
      </c>
      <c r="L25" s="43"/>
      <c r="M25" s="13">
        <f t="shared" si="0"/>
      </c>
      <c r="N25" s="7">
        <f t="shared" si="1"/>
      </c>
      <c r="O25" s="5">
        <f t="shared" si="2"/>
      </c>
      <c r="P25" s="17">
        <f t="shared" si="3"/>
      </c>
      <c r="T25" s="46">
        <f t="shared" si="4"/>
        <v>109</v>
      </c>
    </row>
    <row r="26" spans="2:20" ht="17.25" thickBot="1" thickTop="1">
      <c r="B26" s="4">
        <v>39685</v>
      </c>
      <c r="C26" s="29">
        <f t="shared" si="5"/>
        <v>493242</v>
      </c>
      <c r="D26" s="48" t="s">
        <v>38</v>
      </c>
      <c r="E26" s="9" t="s">
        <v>2</v>
      </c>
      <c r="F26" s="11"/>
      <c r="G26" s="43"/>
      <c r="H26" s="44"/>
      <c r="I26" s="45"/>
      <c r="J26" s="22">
        <f t="shared" si="7"/>
      </c>
      <c r="K26" s="14" t="s">
        <v>66</v>
      </c>
      <c r="L26" s="43"/>
      <c r="M26" s="13">
        <f t="shared" si="0"/>
      </c>
      <c r="N26" s="7">
        <f t="shared" si="1"/>
      </c>
      <c r="O26" s="5">
        <f t="shared" si="2"/>
      </c>
      <c r="P26" s="17">
        <f t="shared" si="3"/>
      </c>
      <c r="T26" s="46">
        <f t="shared" si="4"/>
        <v>109</v>
      </c>
    </row>
    <row r="27" spans="2:20" ht="17.25" thickBot="1" thickTop="1">
      <c r="B27" s="4">
        <v>39686</v>
      </c>
      <c r="C27" s="29">
        <f t="shared" si="5"/>
        <v>493242</v>
      </c>
      <c r="D27" s="48" t="s">
        <v>38</v>
      </c>
      <c r="E27" s="9" t="s">
        <v>2</v>
      </c>
      <c r="F27" s="11"/>
      <c r="G27" s="43"/>
      <c r="H27" s="44"/>
      <c r="I27" s="45"/>
      <c r="J27" s="22">
        <f t="shared" si="7"/>
      </c>
      <c r="K27" s="14" t="s">
        <v>66</v>
      </c>
      <c r="L27" s="43"/>
      <c r="M27" s="13">
        <f t="shared" si="0"/>
      </c>
      <c r="N27" s="7">
        <f t="shared" si="1"/>
      </c>
      <c r="O27" s="5">
        <f t="shared" si="2"/>
      </c>
      <c r="P27" s="17">
        <f t="shared" si="3"/>
      </c>
      <c r="T27" s="46">
        <f t="shared" si="4"/>
        <v>109</v>
      </c>
    </row>
    <row r="28" spans="2:20" ht="17.25" thickBot="1" thickTop="1">
      <c r="B28" s="4">
        <v>39687</v>
      </c>
      <c r="C28" s="29">
        <f t="shared" si="5"/>
        <v>493242</v>
      </c>
      <c r="D28" s="48" t="s">
        <v>38</v>
      </c>
      <c r="E28" s="9" t="s">
        <v>2</v>
      </c>
      <c r="F28" s="11"/>
      <c r="G28" s="43"/>
      <c r="H28" s="44"/>
      <c r="I28" s="45"/>
      <c r="J28" s="22">
        <f t="shared" si="7"/>
      </c>
      <c r="K28" s="14" t="s">
        <v>66</v>
      </c>
      <c r="L28" s="43"/>
      <c r="M28" s="13">
        <f t="shared" si="0"/>
      </c>
      <c r="N28" s="7">
        <f t="shared" si="1"/>
      </c>
      <c r="O28" s="5">
        <f t="shared" si="2"/>
      </c>
      <c r="P28" s="17">
        <f t="shared" si="3"/>
      </c>
      <c r="T28" s="46">
        <f t="shared" si="4"/>
        <v>109</v>
      </c>
    </row>
    <row r="29" spans="2:20" ht="17.25" thickBot="1" thickTop="1">
      <c r="B29" s="4">
        <v>39688</v>
      </c>
      <c r="C29" s="29">
        <f t="shared" si="5"/>
        <v>493242</v>
      </c>
      <c r="D29" s="48" t="s">
        <v>38</v>
      </c>
      <c r="E29" s="9" t="s">
        <v>2</v>
      </c>
      <c r="F29" s="11"/>
      <c r="G29" s="43"/>
      <c r="H29" s="44"/>
      <c r="I29" s="45"/>
      <c r="J29" s="22">
        <f t="shared" si="7"/>
      </c>
      <c r="K29" s="14" t="s">
        <v>66</v>
      </c>
      <c r="L29" s="43"/>
      <c r="M29" s="13">
        <f t="shared" si="0"/>
      </c>
      <c r="N29" s="7">
        <f t="shared" si="1"/>
      </c>
      <c r="O29" s="5">
        <f t="shared" si="2"/>
      </c>
      <c r="P29" s="17">
        <f t="shared" si="3"/>
      </c>
      <c r="T29" s="46">
        <f t="shared" si="4"/>
        <v>109</v>
      </c>
    </row>
    <row r="30" spans="2:20" ht="17.25" thickBot="1" thickTop="1">
      <c r="B30" s="4">
        <v>39689</v>
      </c>
      <c r="C30" s="29">
        <f t="shared" si="5"/>
        <v>493242</v>
      </c>
      <c r="D30" s="48" t="s">
        <v>38</v>
      </c>
      <c r="E30" s="9" t="s">
        <v>2</v>
      </c>
      <c r="F30" s="11"/>
      <c r="G30" s="43"/>
      <c r="H30" s="44"/>
      <c r="I30" s="45"/>
      <c r="J30" s="22">
        <f t="shared" si="7"/>
      </c>
      <c r="K30" s="14" t="s">
        <v>66</v>
      </c>
      <c r="L30" s="43"/>
      <c r="M30" s="13">
        <f t="shared" si="0"/>
      </c>
      <c r="N30" s="7">
        <f t="shared" si="1"/>
      </c>
      <c r="O30" s="5">
        <f t="shared" si="2"/>
      </c>
      <c r="P30" s="17">
        <f t="shared" si="3"/>
      </c>
      <c r="T30" s="46">
        <f t="shared" si="4"/>
        <v>109</v>
      </c>
    </row>
    <row r="31" spans="2:20" ht="17.25" thickBot="1" thickTop="1">
      <c r="B31" s="4">
        <v>39692</v>
      </c>
      <c r="C31" s="29">
        <f t="shared" si="5"/>
        <v>493242</v>
      </c>
      <c r="D31" s="48" t="s">
        <v>38</v>
      </c>
      <c r="E31" s="9" t="s">
        <v>2</v>
      </c>
      <c r="F31" s="11"/>
      <c r="G31" s="43"/>
      <c r="H31" s="44"/>
      <c r="I31" s="45"/>
      <c r="J31" s="22">
        <f t="shared" si="7"/>
      </c>
      <c r="K31" s="14" t="s">
        <v>66</v>
      </c>
      <c r="L31" s="43"/>
      <c r="M31" s="13">
        <f t="shared" si="0"/>
      </c>
      <c r="N31" s="7">
        <f t="shared" si="1"/>
      </c>
      <c r="O31" s="5">
        <f t="shared" si="2"/>
      </c>
      <c r="P31" s="17">
        <f t="shared" si="3"/>
      </c>
      <c r="T31" s="46">
        <f t="shared" si="4"/>
        <v>109</v>
      </c>
    </row>
    <row r="32" spans="2:20" ht="17.25" thickBot="1" thickTop="1">
      <c r="B32" s="4">
        <v>39693</v>
      </c>
      <c r="C32" s="29">
        <f t="shared" si="5"/>
        <v>493242</v>
      </c>
      <c r="D32" s="48" t="s">
        <v>38</v>
      </c>
      <c r="E32" s="9" t="s">
        <v>0</v>
      </c>
      <c r="F32" s="11">
        <v>10000</v>
      </c>
      <c r="G32" s="43">
        <v>1.4573</v>
      </c>
      <c r="H32" s="44">
        <v>1.4528</v>
      </c>
      <c r="I32" s="45">
        <v>1.4629</v>
      </c>
      <c r="J32" s="22">
        <f t="shared" si="7"/>
        <v>1.2444444444444696</v>
      </c>
      <c r="K32" s="14" t="s">
        <v>66</v>
      </c>
      <c r="L32" s="43">
        <v>1.4528</v>
      </c>
      <c r="M32" s="13">
        <f t="shared" si="0"/>
        <v>-44.99999999999949</v>
      </c>
      <c r="N32" s="7">
        <f t="shared" si="1"/>
        <v>-4904.9999999999445</v>
      </c>
      <c r="O32" s="5">
        <f t="shared" si="2"/>
        <v>1.588457</v>
      </c>
      <c r="P32" s="17" t="str">
        <f t="shared" si="3"/>
        <v>×</v>
      </c>
      <c r="T32" s="46">
        <f t="shared" si="4"/>
        <v>109</v>
      </c>
    </row>
    <row r="33" spans="2:20" ht="17.25" thickBot="1" thickTop="1">
      <c r="B33" s="4">
        <v>39694</v>
      </c>
      <c r="C33" s="29">
        <f t="shared" si="5"/>
        <v>488337.00000000006</v>
      </c>
      <c r="D33" s="48" t="s">
        <v>38</v>
      </c>
      <c r="E33" s="9" t="s">
        <v>2</v>
      </c>
      <c r="F33" s="11"/>
      <c r="G33" s="43"/>
      <c r="H33" s="44"/>
      <c r="I33" s="45"/>
      <c r="J33" s="22">
        <f>IF(F33="","",IF(D33="－","∞",ABS((I33-G33))/(ABS(H33-G33))))</f>
      </c>
      <c r="K33" s="14" t="s">
        <v>66</v>
      </c>
      <c r="L33" s="43"/>
      <c r="M33" s="13">
        <f t="shared" si="0"/>
      </c>
      <c r="N33" s="7">
        <f t="shared" si="1"/>
      </c>
      <c r="O33" s="5">
        <f t="shared" si="2"/>
      </c>
      <c r="P33" s="17">
        <f t="shared" si="3"/>
      </c>
      <c r="T33" s="46">
        <f t="shared" si="4"/>
        <v>109</v>
      </c>
    </row>
    <row r="34" spans="2:20" ht="17.25" thickBot="1" thickTop="1">
      <c r="B34" s="4">
        <v>39695</v>
      </c>
      <c r="C34" s="29">
        <f t="shared" si="5"/>
        <v>488337.00000000006</v>
      </c>
      <c r="D34" s="48" t="s">
        <v>38</v>
      </c>
      <c r="E34" s="9" t="s">
        <v>2</v>
      </c>
      <c r="F34" s="11"/>
      <c r="G34" s="43"/>
      <c r="H34" s="44"/>
      <c r="I34" s="45"/>
      <c r="J34" s="22">
        <f>IF(F34="","",IF(D34="－","∞",ABS((I34-G34))/(ABS(H34-G34))))</f>
      </c>
      <c r="K34" s="14" t="s">
        <v>66</v>
      </c>
      <c r="L34" s="43"/>
      <c r="M34" s="13">
        <f t="shared" si="0"/>
      </c>
      <c r="N34" s="7">
        <f t="shared" si="1"/>
      </c>
      <c r="O34" s="5">
        <f t="shared" si="2"/>
      </c>
      <c r="P34" s="17">
        <f t="shared" si="3"/>
      </c>
      <c r="T34" s="46">
        <f t="shared" si="4"/>
        <v>109</v>
      </c>
    </row>
    <row r="35" spans="2:20" ht="17.25" thickBot="1" thickTop="1">
      <c r="B35" s="4">
        <v>39696</v>
      </c>
      <c r="C35" s="29">
        <f t="shared" si="5"/>
        <v>488337.00000000006</v>
      </c>
      <c r="D35" s="48" t="s">
        <v>38</v>
      </c>
      <c r="E35" s="9" t="s">
        <v>2</v>
      </c>
      <c r="F35" s="11"/>
      <c r="G35" s="43"/>
      <c r="H35" s="44"/>
      <c r="I35" s="45"/>
      <c r="J35" s="22">
        <f aca="true" t="shared" si="8" ref="J35:J42">IF(F35="","",IF(D35="－","∞",ABS((I35-G35))/(ABS(H35-G35))))</f>
      </c>
      <c r="K35" s="14" t="s">
        <v>66</v>
      </c>
      <c r="L35" s="43"/>
      <c r="M35" s="13">
        <f t="shared" si="0"/>
      </c>
      <c r="N35" s="7">
        <f t="shared" si="1"/>
      </c>
      <c r="O35" s="5">
        <f t="shared" si="2"/>
      </c>
      <c r="P35" s="17">
        <f t="shared" si="3"/>
      </c>
      <c r="T35" s="46">
        <f t="shared" si="4"/>
        <v>109</v>
      </c>
    </row>
    <row r="36" spans="2:20" ht="17.25" thickBot="1" thickTop="1">
      <c r="B36" s="4">
        <v>39699</v>
      </c>
      <c r="C36" s="29">
        <f t="shared" si="5"/>
        <v>488337.00000000006</v>
      </c>
      <c r="D36" s="48" t="s">
        <v>38</v>
      </c>
      <c r="E36" s="9" t="s">
        <v>2</v>
      </c>
      <c r="F36" s="11"/>
      <c r="G36" s="43"/>
      <c r="H36" s="44"/>
      <c r="I36" s="45"/>
      <c r="J36" s="22">
        <f t="shared" si="8"/>
      </c>
      <c r="K36" s="14" t="s">
        <v>66</v>
      </c>
      <c r="L36" s="43"/>
      <c r="M36" s="13">
        <f t="shared" si="0"/>
      </c>
      <c r="N36" s="7">
        <f t="shared" si="1"/>
      </c>
      <c r="O36" s="5">
        <f t="shared" si="2"/>
      </c>
      <c r="P36" s="17">
        <f t="shared" si="3"/>
      </c>
      <c r="T36" s="46">
        <f t="shared" si="4"/>
        <v>109</v>
      </c>
    </row>
    <row r="37" spans="2:20" ht="17.25" thickBot="1" thickTop="1">
      <c r="B37" s="4">
        <v>39700</v>
      </c>
      <c r="C37" s="29">
        <f t="shared" si="5"/>
        <v>488337.00000000006</v>
      </c>
      <c r="D37" s="48" t="s">
        <v>38</v>
      </c>
      <c r="E37" s="9" t="s">
        <v>2</v>
      </c>
      <c r="F37" s="11"/>
      <c r="G37" s="43"/>
      <c r="H37" s="44"/>
      <c r="I37" s="45"/>
      <c r="J37" s="22">
        <f t="shared" si="8"/>
      </c>
      <c r="K37" s="14" t="s">
        <v>66</v>
      </c>
      <c r="L37" s="43"/>
      <c r="M37" s="13">
        <f t="shared" si="0"/>
      </c>
      <c r="N37" s="7">
        <f t="shared" si="1"/>
      </c>
      <c r="O37" s="5">
        <f t="shared" si="2"/>
      </c>
      <c r="P37" s="17">
        <f t="shared" si="3"/>
      </c>
      <c r="T37" s="46">
        <f t="shared" si="4"/>
        <v>109</v>
      </c>
    </row>
    <row r="38" spans="2:20" ht="17.25" thickBot="1" thickTop="1">
      <c r="B38" s="4">
        <v>39701</v>
      </c>
      <c r="C38" s="29">
        <f t="shared" si="5"/>
        <v>488337.00000000006</v>
      </c>
      <c r="D38" s="48" t="s">
        <v>38</v>
      </c>
      <c r="E38" s="9" t="s">
        <v>2</v>
      </c>
      <c r="F38" s="11"/>
      <c r="G38" s="43"/>
      <c r="H38" s="44"/>
      <c r="I38" s="45"/>
      <c r="J38" s="22">
        <f t="shared" si="8"/>
      </c>
      <c r="K38" s="14" t="s">
        <v>66</v>
      </c>
      <c r="L38" s="43"/>
      <c r="M38" s="13">
        <f t="shared" si="0"/>
      </c>
      <c r="N38" s="7">
        <f t="shared" si="1"/>
      </c>
      <c r="O38" s="5">
        <f t="shared" si="2"/>
      </c>
      <c r="P38" s="17">
        <f t="shared" si="3"/>
      </c>
      <c r="T38" s="46">
        <f t="shared" si="4"/>
        <v>109</v>
      </c>
    </row>
    <row r="39" spans="2:20" ht="17.25" thickBot="1" thickTop="1">
      <c r="B39" s="4">
        <v>39702</v>
      </c>
      <c r="C39" s="29">
        <f t="shared" si="5"/>
        <v>488337.00000000006</v>
      </c>
      <c r="D39" s="48" t="s">
        <v>38</v>
      </c>
      <c r="E39" s="9" t="s">
        <v>2</v>
      </c>
      <c r="F39" s="11"/>
      <c r="G39" s="43"/>
      <c r="H39" s="44"/>
      <c r="I39" s="45"/>
      <c r="J39" s="22">
        <f t="shared" si="8"/>
      </c>
      <c r="K39" s="14" t="s">
        <v>66</v>
      </c>
      <c r="L39" s="43"/>
      <c r="M39" s="13">
        <f t="shared" si="0"/>
      </c>
      <c r="N39" s="7">
        <f t="shared" si="1"/>
      </c>
      <c r="O39" s="5">
        <f t="shared" si="2"/>
      </c>
      <c r="P39" s="17">
        <f t="shared" si="3"/>
      </c>
      <c r="T39" s="46">
        <f t="shared" si="4"/>
        <v>109</v>
      </c>
    </row>
    <row r="40" spans="2:20" ht="17.25" thickBot="1" thickTop="1">
      <c r="B40" s="4">
        <v>39703</v>
      </c>
      <c r="C40" s="29">
        <f t="shared" si="5"/>
        <v>488337.00000000006</v>
      </c>
      <c r="D40" s="48" t="s">
        <v>38</v>
      </c>
      <c r="E40" s="9" t="s">
        <v>2</v>
      </c>
      <c r="F40" s="11"/>
      <c r="G40" s="43"/>
      <c r="H40" s="44"/>
      <c r="I40" s="45"/>
      <c r="J40" s="22">
        <f t="shared" si="8"/>
      </c>
      <c r="K40" s="14" t="s">
        <v>66</v>
      </c>
      <c r="L40" s="43"/>
      <c r="M40" s="13">
        <f t="shared" si="0"/>
      </c>
      <c r="N40" s="7">
        <f t="shared" si="1"/>
      </c>
      <c r="O40" s="5">
        <f t="shared" si="2"/>
      </c>
      <c r="P40" s="17">
        <f t="shared" si="3"/>
      </c>
      <c r="T40" s="46">
        <f t="shared" si="4"/>
        <v>109</v>
      </c>
    </row>
    <row r="41" spans="2:20" ht="17.25" thickBot="1" thickTop="1">
      <c r="B41" s="4">
        <v>39706</v>
      </c>
      <c r="C41" s="29">
        <f t="shared" si="5"/>
        <v>488337.00000000006</v>
      </c>
      <c r="D41" s="48" t="s">
        <v>38</v>
      </c>
      <c r="E41" s="9" t="s">
        <v>2</v>
      </c>
      <c r="F41" s="11"/>
      <c r="G41" s="43"/>
      <c r="H41" s="44"/>
      <c r="I41" s="45"/>
      <c r="J41" s="22">
        <f t="shared" si="8"/>
      </c>
      <c r="K41" s="14" t="s">
        <v>66</v>
      </c>
      <c r="L41" s="43"/>
      <c r="M41" s="13">
        <f t="shared" si="0"/>
      </c>
      <c r="N41" s="7">
        <f t="shared" si="1"/>
      </c>
      <c r="O41" s="5">
        <f t="shared" si="2"/>
      </c>
      <c r="P41" s="17">
        <f t="shared" si="3"/>
      </c>
      <c r="T41" s="46">
        <f t="shared" si="4"/>
        <v>109</v>
      </c>
    </row>
    <row r="42" spans="2:20" ht="17.25" thickBot="1" thickTop="1">
      <c r="B42" s="4">
        <v>39707</v>
      </c>
      <c r="C42" s="29">
        <f t="shared" si="5"/>
        <v>488337.00000000006</v>
      </c>
      <c r="D42" s="48" t="s">
        <v>38</v>
      </c>
      <c r="E42" s="9" t="s">
        <v>2</v>
      </c>
      <c r="F42" s="11"/>
      <c r="G42" s="43"/>
      <c r="H42" s="44"/>
      <c r="I42" s="45"/>
      <c r="J42" s="22">
        <f t="shared" si="8"/>
      </c>
      <c r="K42" s="14" t="s">
        <v>66</v>
      </c>
      <c r="L42" s="43"/>
      <c r="M42" s="13">
        <f t="shared" si="0"/>
      </c>
      <c r="N42" s="7">
        <f t="shared" si="1"/>
      </c>
      <c r="O42" s="5">
        <f t="shared" si="2"/>
      </c>
      <c r="P42" s="17">
        <f t="shared" si="3"/>
      </c>
      <c r="T42" s="46">
        <f t="shared" si="4"/>
        <v>109</v>
      </c>
    </row>
    <row r="43" spans="2:20" ht="17.25" thickBot="1" thickTop="1">
      <c r="B43" s="4">
        <v>39708</v>
      </c>
      <c r="C43" s="29">
        <f t="shared" si="5"/>
        <v>488337.00000000006</v>
      </c>
      <c r="D43" s="48" t="s">
        <v>38</v>
      </c>
      <c r="E43" s="9" t="s">
        <v>2</v>
      </c>
      <c r="F43" s="11"/>
      <c r="G43" s="43"/>
      <c r="H43" s="44"/>
      <c r="I43" s="45"/>
      <c r="J43" s="22">
        <f>IF(F43="","",IF(D43="－","∞",ABS((I43-G43))/(ABS(H43-G43))))</f>
      </c>
      <c r="K43" s="14" t="s">
        <v>66</v>
      </c>
      <c r="L43" s="43"/>
      <c r="M43" s="13">
        <f aca="true" t="shared" si="9" ref="M43:M74">IF(L43="","",(IF(E43="買",(L43-G43)*10000,(G43-L43)*10000)))</f>
      </c>
      <c r="N43" s="7">
        <f aca="true" t="shared" si="10" ref="N43:N74">IF(M43="","",M43*F43*T43/10000)</f>
      </c>
      <c r="O43" s="5">
        <f aca="true" t="shared" si="11" ref="O43:O74">IF(F43="","",F43*G43*T43/$B$3)</f>
      </c>
      <c r="P43" s="17">
        <f aca="true" t="shared" si="12" ref="P43:P74">IF(M43="","",IF(M43&lt;0,"×","○"))</f>
      </c>
      <c r="T43" s="46">
        <f aca="true" t="shared" si="13" ref="T43:T74">IF(D43=$R$13,$S$16,(IF(D43=$R$19,$S$16,(IF(D43=$R$16,$S$16,(IF(D43=$R$14,$S$15,(IF(D43=$R$10,$S$13,$S$14)))))))))</f>
        <v>109</v>
      </c>
    </row>
    <row r="44" spans="2:20" ht="17.25" thickBot="1" thickTop="1">
      <c r="B44" s="4">
        <v>39709</v>
      </c>
      <c r="C44" s="29">
        <f aca="true" t="shared" si="14" ref="C44:C75">C43+IF(N43="",0,N43)</f>
        <v>488337.00000000006</v>
      </c>
      <c r="D44" s="48" t="s">
        <v>38</v>
      </c>
      <c r="E44" s="9" t="s">
        <v>2</v>
      </c>
      <c r="F44" s="11"/>
      <c r="G44" s="43"/>
      <c r="H44" s="44"/>
      <c r="I44" s="45"/>
      <c r="J44" s="22">
        <f>IF(F44="","",IF(D44="－","∞",ABS((I44-G44))/(ABS(H44-G44))))</f>
      </c>
      <c r="K44" s="14" t="s">
        <v>66</v>
      </c>
      <c r="L44" s="43"/>
      <c r="M44" s="13">
        <f t="shared" si="9"/>
      </c>
      <c r="N44" s="7">
        <f t="shared" si="10"/>
      </c>
      <c r="O44" s="5">
        <f t="shared" si="11"/>
      </c>
      <c r="P44" s="17">
        <f t="shared" si="12"/>
      </c>
      <c r="T44" s="46">
        <f t="shared" si="13"/>
        <v>109</v>
      </c>
    </row>
    <row r="45" spans="2:20" ht="17.25" thickBot="1" thickTop="1">
      <c r="B45" s="4">
        <v>39710</v>
      </c>
      <c r="C45" s="29">
        <f t="shared" si="14"/>
        <v>488337.00000000006</v>
      </c>
      <c r="D45" s="48" t="s">
        <v>38</v>
      </c>
      <c r="E45" s="9" t="s">
        <v>0</v>
      </c>
      <c r="F45" s="11">
        <v>10000</v>
      </c>
      <c r="G45" s="43">
        <v>1.4297</v>
      </c>
      <c r="H45" s="44">
        <v>1.4201</v>
      </c>
      <c r="I45" s="45">
        <v>1.4379</v>
      </c>
      <c r="J45" s="22">
        <f aca="true" t="shared" si="15" ref="J45:J52">IF(F45="","",IF(D45="－","∞",ABS((I45-G45))/(ABS(H45-G45))))</f>
        <v>0.8541666666666604</v>
      </c>
      <c r="K45" s="14" t="s">
        <v>66</v>
      </c>
      <c r="L45" s="43">
        <v>1.4201</v>
      </c>
      <c r="M45" s="13">
        <f t="shared" si="9"/>
        <v>-96.00000000000053</v>
      </c>
      <c r="N45" s="7">
        <f t="shared" si="10"/>
        <v>-10464.000000000056</v>
      </c>
      <c r="O45" s="5">
        <f t="shared" si="11"/>
        <v>1.558373</v>
      </c>
      <c r="P45" s="17" t="str">
        <f t="shared" si="12"/>
        <v>×</v>
      </c>
      <c r="T45" s="46">
        <f t="shared" si="13"/>
        <v>109</v>
      </c>
    </row>
    <row r="46" spans="2:20" ht="17.25" thickBot="1" thickTop="1">
      <c r="B46" s="4">
        <v>39713</v>
      </c>
      <c r="C46" s="29">
        <f t="shared" si="14"/>
        <v>477873</v>
      </c>
      <c r="D46" s="48" t="s">
        <v>38</v>
      </c>
      <c r="E46" s="9" t="s">
        <v>2</v>
      </c>
      <c r="F46" s="11"/>
      <c r="G46" s="43"/>
      <c r="H46" s="44"/>
      <c r="I46" s="45"/>
      <c r="J46" s="22">
        <f t="shared" si="15"/>
      </c>
      <c r="K46" s="14" t="s">
        <v>66</v>
      </c>
      <c r="L46" s="43"/>
      <c r="M46" s="13">
        <f t="shared" si="9"/>
      </c>
      <c r="N46" s="7">
        <f t="shared" si="10"/>
      </c>
      <c r="O46" s="5">
        <f t="shared" si="11"/>
      </c>
      <c r="P46" s="17">
        <f t="shared" si="12"/>
      </c>
      <c r="T46" s="46">
        <f t="shared" si="13"/>
        <v>109</v>
      </c>
    </row>
    <row r="47" spans="2:20" ht="17.25" thickBot="1" thickTop="1">
      <c r="B47" s="4">
        <v>39714</v>
      </c>
      <c r="C47" s="29">
        <f t="shared" si="14"/>
        <v>477873</v>
      </c>
      <c r="D47" s="48" t="s">
        <v>38</v>
      </c>
      <c r="E47" s="9" t="s">
        <v>2</v>
      </c>
      <c r="F47" s="11"/>
      <c r="G47" s="43"/>
      <c r="H47" s="44"/>
      <c r="I47" s="45"/>
      <c r="J47" s="22">
        <f t="shared" si="15"/>
      </c>
      <c r="K47" s="14" t="s">
        <v>66</v>
      </c>
      <c r="L47" s="43"/>
      <c r="M47" s="13">
        <f t="shared" si="9"/>
      </c>
      <c r="N47" s="7">
        <f t="shared" si="10"/>
      </c>
      <c r="O47" s="5">
        <f t="shared" si="11"/>
      </c>
      <c r="P47" s="17">
        <f t="shared" si="12"/>
      </c>
      <c r="T47" s="46">
        <f t="shared" si="13"/>
        <v>109</v>
      </c>
    </row>
    <row r="48" spans="2:20" ht="17.25" thickBot="1" thickTop="1">
      <c r="B48" s="4">
        <v>39715</v>
      </c>
      <c r="C48" s="29">
        <f t="shared" si="14"/>
        <v>477873</v>
      </c>
      <c r="D48" s="48" t="s">
        <v>38</v>
      </c>
      <c r="E48" s="9" t="s">
        <v>2</v>
      </c>
      <c r="F48" s="11"/>
      <c r="G48" s="43"/>
      <c r="H48" s="44"/>
      <c r="I48" s="45"/>
      <c r="J48" s="22">
        <f t="shared" si="15"/>
      </c>
      <c r="K48" s="14" t="s">
        <v>66</v>
      </c>
      <c r="L48" s="43"/>
      <c r="M48" s="13">
        <f t="shared" si="9"/>
      </c>
      <c r="N48" s="7">
        <f t="shared" si="10"/>
      </c>
      <c r="O48" s="5">
        <f t="shared" si="11"/>
      </c>
      <c r="P48" s="17">
        <f t="shared" si="12"/>
      </c>
      <c r="T48" s="46">
        <f t="shared" si="13"/>
        <v>109</v>
      </c>
    </row>
    <row r="49" spans="2:20" ht="17.25" thickBot="1" thickTop="1">
      <c r="B49" s="4">
        <v>39716</v>
      </c>
      <c r="C49" s="29">
        <f t="shared" si="14"/>
        <v>477873</v>
      </c>
      <c r="D49" s="48" t="s">
        <v>38</v>
      </c>
      <c r="E49" s="9" t="s">
        <v>2</v>
      </c>
      <c r="F49" s="11"/>
      <c r="G49" s="43"/>
      <c r="H49" s="44"/>
      <c r="I49" s="45"/>
      <c r="J49" s="22">
        <f t="shared" si="15"/>
      </c>
      <c r="K49" s="14" t="s">
        <v>66</v>
      </c>
      <c r="L49" s="43"/>
      <c r="M49" s="13">
        <f t="shared" si="9"/>
      </c>
      <c r="N49" s="7">
        <f t="shared" si="10"/>
      </c>
      <c r="O49" s="5">
        <f t="shared" si="11"/>
      </c>
      <c r="P49" s="17">
        <f t="shared" si="12"/>
      </c>
      <c r="T49" s="46">
        <f t="shared" si="13"/>
        <v>109</v>
      </c>
    </row>
    <row r="50" spans="2:20" ht="17.25" thickBot="1" thickTop="1">
      <c r="B50" s="4">
        <v>39717</v>
      </c>
      <c r="C50" s="29">
        <f t="shared" si="14"/>
        <v>477873</v>
      </c>
      <c r="D50" s="48" t="s">
        <v>38</v>
      </c>
      <c r="E50" s="9" t="s">
        <v>2</v>
      </c>
      <c r="F50" s="11"/>
      <c r="G50" s="43"/>
      <c r="H50" s="44"/>
      <c r="I50" s="45"/>
      <c r="J50" s="22">
        <f t="shared" si="15"/>
      </c>
      <c r="K50" s="14" t="s">
        <v>66</v>
      </c>
      <c r="L50" s="43"/>
      <c r="M50" s="13">
        <f t="shared" si="9"/>
      </c>
      <c r="N50" s="7">
        <f t="shared" si="10"/>
      </c>
      <c r="O50" s="5">
        <f t="shared" si="11"/>
      </c>
      <c r="P50" s="17">
        <f t="shared" si="12"/>
      </c>
      <c r="T50" s="46">
        <f t="shared" si="13"/>
        <v>109</v>
      </c>
    </row>
    <row r="51" spans="2:20" ht="17.25" thickBot="1" thickTop="1">
      <c r="B51" s="4">
        <v>39720</v>
      </c>
      <c r="C51" s="29">
        <f t="shared" si="14"/>
        <v>477873</v>
      </c>
      <c r="D51" s="48" t="s">
        <v>38</v>
      </c>
      <c r="E51" s="9" t="s">
        <v>2</v>
      </c>
      <c r="F51" s="11"/>
      <c r="G51" s="43"/>
      <c r="H51" s="44"/>
      <c r="I51" s="45"/>
      <c r="J51" s="22">
        <f t="shared" si="15"/>
      </c>
      <c r="K51" s="14" t="s">
        <v>66</v>
      </c>
      <c r="L51" s="43"/>
      <c r="M51" s="13">
        <f t="shared" si="9"/>
      </c>
      <c r="N51" s="7">
        <f t="shared" si="10"/>
      </c>
      <c r="O51" s="5">
        <f t="shared" si="11"/>
      </c>
      <c r="P51" s="17">
        <f t="shared" si="12"/>
      </c>
      <c r="T51" s="46">
        <f t="shared" si="13"/>
        <v>109</v>
      </c>
    </row>
    <row r="52" spans="2:20" ht="17.25" thickBot="1" thickTop="1">
      <c r="B52" s="4">
        <v>39721</v>
      </c>
      <c r="C52" s="29">
        <f t="shared" si="14"/>
        <v>477873</v>
      </c>
      <c r="D52" s="48" t="s">
        <v>38</v>
      </c>
      <c r="E52" s="9" t="s">
        <v>2</v>
      </c>
      <c r="F52" s="11"/>
      <c r="G52" s="43"/>
      <c r="H52" s="44"/>
      <c r="I52" s="45"/>
      <c r="J52" s="22">
        <f t="shared" si="15"/>
      </c>
      <c r="K52" s="14" t="s">
        <v>66</v>
      </c>
      <c r="L52" s="43"/>
      <c r="M52" s="13">
        <f t="shared" si="9"/>
      </c>
      <c r="N52" s="7">
        <f t="shared" si="10"/>
      </c>
      <c r="O52" s="5">
        <f t="shared" si="11"/>
      </c>
      <c r="P52" s="17">
        <f t="shared" si="12"/>
      </c>
      <c r="T52" s="46">
        <f t="shared" si="13"/>
        <v>109</v>
      </c>
    </row>
    <row r="53" spans="2:20" ht="17.25" thickBot="1" thickTop="1">
      <c r="B53" s="4">
        <v>39722</v>
      </c>
      <c r="C53" s="29">
        <f t="shared" si="14"/>
        <v>477873</v>
      </c>
      <c r="D53" s="48" t="s">
        <v>38</v>
      </c>
      <c r="E53" s="9" t="s">
        <v>2</v>
      </c>
      <c r="F53" s="11"/>
      <c r="G53" s="43"/>
      <c r="H53" s="44"/>
      <c r="I53" s="45"/>
      <c r="J53" s="22">
        <f>IF(F53="","",IF(D53="－","∞",ABS((I53-G53))/(ABS(H53-G53))))</f>
      </c>
      <c r="K53" s="14" t="s">
        <v>66</v>
      </c>
      <c r="L53" s="43"/>
      <c r="M53" s="13">
        <f t="shared" si="9"/>
      </c>
      <c r="N53" s="7">
        <f t="shared" si="10"/>
      </c>
      <c r="O53" s="5">
        <f t="shared" si="11"/>
      </c>
      <c r="P53" s="17">
        <f t="shared" si="12"/>
      </c>
      <c r="T53" s="46">
        <f t="shared" si="13"/>
        <v>109</v>
      </c>
    </row>
    <row r="54" spans="2:20" ht="17.25" thickBot="1" thickTop="1">
      <c r="B54" s="4">
        <v>39723</v>
      </c>
      <c r="C54" s="29">
        <f t="shared" si="14"/>
        <v>477873</v>
      </c>
      <c r="D54" s="48" t="s">
        <v>38</v>
      </c>
      <c r="E54" s="9" t="s">
        <v>2</v>
      </c>
      <c r="F54" s="11"/>
      <c r="G54" s="43"/>
      <c r="H54" s="44"/>
      <c r="I54" s="45"/>
      <c r="J54" s="22">
        <f>IF(F54="","",IF(D54="－","∞",ABS((I54-G54))/(ABS(H54-G54))))</f>
      </c>
      <c r="K54" s="14" t="s">
        <v>66</v>
      </c>
      <c r="L54" s="43"/>
      <c r="M54" s="13">
        <f t="shared" si="9"/>
      </c>
      <c r="N54" s="7">
        <f t="shared" si="10"/>
      </c>
      <c r="O54" s="5">
        <f t="shared" si="11"/>
      </c>
      <c r="P54" s="17">
        <f t="shared" si="12"/>
      </c>
      <c r="T54" s="46">
        <f t="shared" si="13"/>
        <v>109</v>
      </c>
    </row>
    <row r="55" spans="2:20" ht="17.25" thickBot="1" thickTop="1">
      <c r="B55" s="4">
        <v>39724</v>
      </c>
      <c r="C55" s="29">
        <f t="shared" si="14"/>
        <v>477873</v>
      </c>
      <c r="D55" s="48" t="s">
        <v>38</v>
      </c>
      <c r="E55" s="9" t="s">
        <v>2</v>
      </c>
      <c r="F55" s="11"/>
      <c r="G55" s="43"/>
      <c r="H55" s="44"/>
      <c r="I55" s="45"/>
      <c r="J55" s="22">
        <f aca="true" t="shared" si="16" ref="J55:J63">IF(F55="","",IF(D55="－","∞",ABS((I55-G55))/(ABS(H55-G55))))</f>
      </c>
      <c r="K55" s="14" t="s">
        <v>66</v>
      </c>
      <c r="L55" s="43"/>
      <c r="M55" s="13">
        <f t="shared" si="9"/>
      </c>
      <c r="N55" s="7">
        <f t="shared" si="10"/>
      </c>
      <c r="O55" s="5">
        <f t="shared" si="11"/>
      </c>
      <c r="P55" s="17">
        <f t="shared" si="12"/>
      </c>
      <c r="T55" s="46">
        <f t="shared" si="13"/>
        <v>109</v>
      </c>
    </row>
    <row r="56" spans="2:20" ht="17.25" thickBot="1" thickTop="1">
      <c r="B56" s="4">
        <v>39727</v>
      </c>
      <c r="C56" s="29">
        <f t="shared" si="14"/>
        <v>477873</v>
      </c>
      <c r="D56" s="48" t="s">
        <v>38</v>
      </c>
      <c r="E56" s="9" t="s">
        <v>2</v>
      </c>
      <c r="F56" s="11"/>
      <c r="G56" s="43"/>
      <c r="H56" s="44"/>
      <c r="I56" s="45"/>
      <c r="J56" s="22">
        <f t="shared" si="16"/>
      </c>
      <c r="K56" s="14" t="s">
        <v>66</v>
      </c>
      <c r="L56" s="43"/>
      <c r="M56" s="13">
        <f t="shared" si="9"/>
      </c>
      <c r="N56" s="7">
        <f t="shared" si="10"/>
      </c>
      <c r="O56" s="5">
        <f t="shared" si="11"/>
      </c>
      <c r="P56" s="17">
        <f t="shared" si="12"/>
      </c>
      <c r="T56" s="46">
        <f t="shared" si="13"/>
        <v>109</v>
      </c>
    </row>
    <row r="57" spans="2:20" ht="17.25" thickBot="1" thickTop="1">
      <c r="B57" s="4">
        <v>39728</v>
      </c>
      <c r="C57" s="29">
        <f t="shared" si="14"/>
        <v>477873</v>
      </c>
      <c r="D57" s="48" t="s">
        <v>38</v>
      </c>
      <c r="E57" s="9" t="s">
        <v>2</v>
      </c>
      <c r="F57" s="11"/>
      <c r="G57" s="43"/>
      <c r="H57" s="44"/>
      <c r="I57" s="45"/>
      <c r="J57" s="22">
        <f t="shared" si="16"/>
      </c>
      <c r="K57" s="14" t="s">
        <v>66</v>
      </c>
      <c r="L57" s="43"/>
      <c r="M57" s="13">
        <f t="shared" si="9"/>
      </c>
      <c r="N57" s="7">
        <f t="shared" si="10"/>
      </c>
      <c r="O57" s="5">
        <f t="shared" si="11"/>
      </c>
      <c r="P57" s="17">
        <f t="shared" si="12"/>
      </c>
      <c r="T57" s="46">
        <f t="shared" si="13"/>
        <v>109</v>
      </c>
    </row>
    <row r="58" spans="2:20" ht="17.25" thickBot="1" thickTop="1">
      <c r="B58" s="4">
        <v>39729</v>
      </c>
      <c r="C58" s="29">
        <f t="shared" si="14"/>
        <v>477873</v>
      </c>
      <c r="D58" s="48" t="s">
        <v>38</v>
      </c>
      <c r="E58" s="9" t="s">
        <v>2</v>
      </c>
      <c r="F58" s="11"/>
      <c r="G58" s="43"/>
      <c r="H58" s="44"/>
      <c r="I58" s="45"/>
      <c r="J58" s="22">
        <f t="shared" si="16"/>
      </c>
      <c r="K58" s="14" t="s">
        <v>66</v>
      </c>
      <c r="L58" s="43"/>
      <c r="M58" s="13">
        <f t="shared" si="9"/>
      </c>
      <c r="N58" s="7">
        <f t="shared" si="10"/>
      </c>
      <c r="O58" s="5">
        <f t="shared" si="11"/>
      </c>
      <c r="P58" s="17">
        <f t="shared" si="12"/>
      </c>
      <c r="T58" s="46">
        <f t="shared" si="13"/>
        <v>109</v>
      </c>
    </row>
    <row r="59" spans="2:20" ht="17.25" thickBot="1" thickTop="1">
      <c r="B59" s="4">
        <v>39730</v>
      </c>
      <c r="C59" s="29">
        <f t="shared" si="14"/>
        <v>477873</v>
      </c>
      <c r="D59" s="48" t="s">
        <v>38</v>
      </c>
      <c r="E59" s="9" t="s">
        <v>2</v>
      </c>
      <c r="F59" s="11"/>
      <c r="G59" s="43"/>
      <c r="H59" s="44"/>
      <c r="I59" s="45"/>
      <c r="J59" s="22">
        <f t="shared" si="16"/>
      </c>
      <c r="K59" s="14" t="s">
        <v>66</v>
      </c>
      <c r="L59" s="43"/>
      <c r="M59" s="13">
        <f t="shared" si="9"/>
      </c>
      <c r="N59" s="7">
        <f t="shared" si="10"/>
      </c>
      <c r="O59" s="5">
        <f t="shared" si="11"/>
      </c>
      <c r="P59" s="17">
        <f t="shared" si="12"/>
      </c>
      <c r="T59" s="46">
        <f t="shared" si="13"/>
        <v>109</v>
      </c>
    </row>
    <row r="60" spans="2:20" ht="17.25" thickBot="1" thickTop="1">
      <c r="B60" s="4">
        <v>39731</v>
      </c>
      <c r="C60" s="29">
        <f t="shared" si="14"/>
        <v>477873</v>
      </c>
      <c r="D60" s="48" t="s">
        <v>38</v>
      </c>
      <c r="E60" s="9" t="s">
        <v>0</v>
      </c>
      <c r="F60" s="11">
        <v>10000</v>
      </c>
      <c r="G60" s="43">
        <v>1.3594</v>
      </c>
      <c r="H60" s="44">
        <v>1.351</v>
      </c>
      <c r="I60" s="45">
        <v>1.3653</v>
      </c>
      <c r="J60" s="22">
        <f t="shared" si="16"/>
        <v>0.7023809523809574</v>
      </c>
      <c r="K60" s="14" t="s">
        <v>66</v>
      </c>
      <c r="L60" s="43">
        <v>1.351</v>
      </c>
      <c r="M60" s="13">
        <f t="shared" si="9"/>
        <v>-83.99999999999963</v>
      </c>
      <c r="N60" s="7">
        <f t="shared" si="10"/>
        <v>-9155.99999999996</v>
      </c>
      <c r="O60" s="5">
        <f t="shared" si="11"/>
        <v>1.481746</v>
      </c>
      <c r="P60" s="17" t="str">
        <f t="shared" si="12"/>
        <v>×</v>
      </c>
      <c r="T60" s="46">
        <f t="shared" si="13"/>
        <v>109</v>
      </c>
    </row>
    <row r="61" spans="2:20" ht="17.25" thickBot="1" thickTop="1">
      <c r="B61" s="4">
        <v>39734</v>
      </c>
      <c r="C61" s="29">
        <f t="shared" si="14"/>
        <v>468717.00000000006</v>
      </c>
      <c r="D61" s="48" t="s">
        <v>38</v>
      </c>
      <c r="E61" s="9" t="s">
        <v>2</v>
      </c>
      <c r="F61" s="11"/>
      <c r="G61" s="43"/>
      <c r="H61" s="44"/>
      <c r="I61" s="45"/>
      <c r="J61" s="22">
        <f t="shared" si="16"/>
      </c>
      <c r="K61" s="14" t="s">
        <v>66</v>
      </c>
      <c r="L61" s="43"/>
      <c r="M61" s="13">
        <f t="shared" si="9"/>
      </c>
      <c r="N61" s="7">
        <f t="shared" si="10"/>
      </c>
      <c r="O61" s="5">
        <f t="shared" si="11"/>
      </c>
      <c r="P61" s="17">
        <f t="shared" si="12"/>
      </c>
      <c r="T61" s="46">
        <f t="shared" si="13"/>
        <v>109</v>
      </c>
    </row>
    <row r="62" spans="2:20" ht="17.25" thickBot="1" thickTop="1">
      <c r="B62" s="4">
        <v>39735</v>
      </c>
      <c r="C62" s="29">
        <f t="shared" si="14"/>
        <v>468717.00000000006</v>
      </c>
      <c r="D62" s="48" t="s">
        <v>38</v>
      </c>
      <c r="E62" s="9" t="s">
        <v>2</v>
      </c>
      <c r="F62" s="11"/>
      <c r="G62" s="43"/>
      <c r="H62" s="44"/>
      <c r="I62" s="45"/>
      <c r="J62" s="22">
        <f t="shared" si="16"/>
      </c>
      <c r="K62" s="14" t="s">
        <v>66</v>
      </c>
      <c r="L62" s="43"/>
      <c r="M62" s="13">
        <f t="shared" si="9"/>
      </c>
      <c r="N62" s="7">
        <f t="shared" si="10"/>
      </c>
      <c r="O62" s="5">
        <f t="shared" si="11"/>
      </c>
      <c r="P62" s="17">
        <f t="shared" si="12"/>
      </c>
      <c r="T62" s="46">
        <f t="shared" si="13"/>
        <v>109</v>
      </c>
    </row>
    <row r="63" spans="2:20" ht="17.25" thickBot="1" thickTop="1">
      <c r="B63" s="4">
        <v>39736</v>
      </c>
      <c r="C63" s="29">
        <f t="shared" si="14"/>
        <v>468717.00000000006</v>
      </c>
      <c r="D63" s="48" t="s">
        <v>38</v>
      </c>
      <c r="E63" s="9" t="s">
        <v>2</v>
      </c>
      <c r="F63" s="11"/>
      <c r="G63" s="43"/>
      <c r="H63" s="44"/>
      <c r="I63" s="45"/>
      <c r="J63" s="22">
        <f t="shared" si="16"/>
      </c>
      <c r="K63" s="14" t="s">
        <v>66</v>
      </c>
      <c r="L63" s="43"/>
      <c r="M63" s="13">
        <f t="shared" si="9"/>
      </c>
      <c r="N63" s="7">
        <f t="shared" si="10"/>
      </c>
      <c r="O63" s="5">
        <f t="shared" si="11"/>
      </c>
      <c r="P63" s="17">
        <f t="shared" si="12"/>
      </c>
      <c r="T63" s="46">
        <f t="shared" si="13"/>
        <v>109</v>
      </c>
    </row>
    <row r="64" spans="2:20" ht="17.25" thickBot="1" thickTop="1">
      <c r="B64" s="4">
        <v>39737</v>
      </c>
      <c r="C64" s="29">
        <f t="shared" si="14"/>
        <v>468717.00000000006</v>
      </c>
      <c r="D64" s="48" t="s">
        <v>38</v>
      </c>
      <c r="E64" s="9" t="s">
        <v>0</v>
      </c>
      <c r="F64" s="11">
        <v>10000</v>
      </c>
      <c r="G64" s="43">
        <v>1.3441</v>
      </c>
      <c r="H64" s="44">
        <v>1.337</v>
      </c>
      <c r="I64" s="45">
        <v>1.3531</v>
      </c>
      <c r="J64" s="22">
        <f aca="true" t="shared" si="17" ref="J64:J69">IF(F64="","",IF(D64="－","∞",ABS((I64-G64))/(ABS(H64-G64))))</f>
        <v>1.2676056338027835</v>
      </c>
      <c r="K64" s="14" t="s">
        <v>66</v>
      </c>
      <c r="L64" s="43">
        <v>1.337</v>
      </c>
      <c r="M64" s="13">
        <f t="shared" si="9"/>
        <v>-71.00000000000107</v>
      </c>
      <c r="N64" s="7">
        <f t="shared" si="10"/>
        <v>-7739.000000000116</v>
      </c>
      <c r="O64" s="5">
        <f t="shared" si="11"/>
        <v>1.465069</v>
      </c>
      <c r="P64" s="17" t="str">
        <f t="shared" si="12"/>
        <v>×</v>
      </c>
      <c r="T64" s="46">
        <f t="shared" si="13"/>
        <v>109</v>
      </c>
    </row>
    <row r="65" spans="2:20" ht="17.25" thickBot="1" thickTop="1">
      <c r="B65" s="4">
        <v>39738</v>
      </c>
      <c r="C65" s="29">
        <f t="shared" si="14"/>
        <v>460977.99999999994</v>
      </c>
      <c r="D65" s="48" t="s">
        <v>38</v>
      </c>
      <c r="E65" s="9" t="s">
        <v>2</v>
      </c>
      <c r="F65" s="11"/>
      <c r="G65" s="43"/>
      <c r="H65" s="44"/>
      <c r="I65" s="45"/>
      <c r="J65" s="22">
        <f t="shared" si="17"/>
      </c>
      <c r="K65" s="14" t="s">
        <v>66</v>
      </c>
      <c r="L65" s="43"/>
      <c r="M65" s="13">
        <f t="shared" si="9"/>
      </c>
      <c r="N65" s="7">
        <f t="shared" si="10"/>
      </c>
      <c r="O65" s="5">
        <f t="shared" si="11"/>
      </c>
      <c r="P65" s="17">
        <f t="shared" si="12"/>
      </c>
      <c r="T65" s="46">
        <f t="shared" si="13"/>
        <v>109</v>
      </c>
    </row>
    <row r="66" spans="2:20" ht="17.25" thickBot="1" thickTop="1">
      <c r="B66" s="4">
        <v>39741</v>
      </c>
      <c r="C66" s="29">
        <f t="shared" si="14"/>
        <v>460977.99999999994</v>
      </c>
      <c r="D66" s="48" t="s">
        <v>38</v>
      </c>
      <c r="E66" s="9" t="s">
        <v>0</v>
      </c>
      <c r="F66" s="11">
        <v>10000</v>
      </c>
      <c r="G66" s="43">
        <v>1.3402</v>
      </c>
      <c r="H66" s="44">
        <v>1.334</v>
      </c>
      <c r="I66" s="45">
        <v>1.3436</v>
      </c>
      <c r="J66" s="22">
        <f t="shared" si="17"/>
        <v>0.5483870967741704</v>
      </c>
      <c r="K66" s="14" t="s">
        <v>66</v>
      </c>
      <c r="L66" s="43">
        <v>1.3436</v>
      </c>
      <c r="M66" s="13">
        <f t="shared" si="9"/>
        <v>33.99999999999848</v>
      </c>
      <c r="N66" s="7">
        <f t="shared" si="10"/>
        <v>3705.9999999998345</v>
      </c>
      <c r="O66" s="5">
        <f t="shared" si="11"/>
        <v>1.460818</v>
      </c>
      <c r="P66" s="17" t="str">
        <f t="shared" si="12"/>
        <v>○</v>
      </c>
      <c r="T66" s="46">
        <f t="shared" si="13"/>
        <v>109</v>
      </c>
    </row>
    <row r="67" spans="2:20" ht="17.25" thickBot="1" thickTop="1">
      <c r="B67" s="4">
        <v>39742</v>
      </c>
      <c r="C67" s="29">
        <f t="shared" si="14"/>
        <v>464683.99999999977</v>
      </c>
      <c r="D67" s="48" t="s">
        <v>38</v>
      </c>
      <c r="E67" s="9" t="s">
        <v>0</v>
      </c>
      <c r="F67" s="11">
        <v>10000</v>
      </c>
      <c r="G67" s="43">
        <v>1.3311</v>
      </c>
      <c r="H67" s="44">
        <v>1.3218</v>
      </c>
      <c r="I67" s="45">
        <v>1.3382</v>
      </c>
      <c r="J67" s="22">
        <f t="shared" si="17"/>
        <v>0.7634408602150764</v>
      </c>
      <c r="K67" s="14" t="s">
        <v>66</v>
      </c>
      <c r="L67" s="43">
        <v>1.3218</v>
      </c>
      <c r="M67" s="13">
        <f t="shared" si="9"/>
        <v>-92.99999999999864</v>
      </c>
      <c r="N67" s="7">
        <f t="shared" si="10"/>
        <v>-10136.99999999985</v>
      </c>
      <c r="O67" s="5">
        <f t="shared" si="11"/>
        <v>1.450899</v>
      </c>
      <c r="P67" s="17" t="str">
        <f t="shared" si="12"/>
        <v>×</v>
      </c>
      <c r="T67" s="46">
        <f t="shared" si="13"/>
        <v>109</v>
      </c>
    </row>
    <row r="68" spans="2:20" ht="17.25" thickBot="1" thickTop="1">
      <c r="B68" s="4">
        <v>39743</v>
      </c>
      <c r="C68" s="29">
        <f t="shared" si="14"/>
        <v>454546.99999999994</v>
      </c>
      <c r="D68" s="48" t="s">
        <v>38</v>
      </c>
      <c r="E68" s="9" t="s">
        <v>0</v>
      </c>
      <c r="F68" s="11">
        <v>10000</v>
      </c>
      <c r="G68" s="43">
        <v>1.3059</v>
      </c>
      <c r="H68" s="44">
        <v>1.2951</v>
      </c>
      <c r="I68" s="45">
        <v>1.3152</v>
      </c>
      <c r="J68" s="22">
        <f t="shared" si="17"/>
        <v>0.8611111111110872</v>
      </c>
      <c r="K68" s="14" t="s">
        <v>66</v>
      </c>
      <c r="L68" s="43">
        <v>1.2951</v>
      </c>
      <c r="M68" s="13">
        <f t="shared" si="9"/>
        <v>-108.00000000000142</v>
      </c>
      <c r="N68" s="7">
        <f t="shared" si="10"/>
        <v>-11772.000000000155</v>
      </c>
      <c r="O68" s="5">
        <f t="shared" si="11"/>
        <v>1.423431</v>
      </c>
      <c r="P68" s="17" t="str">
        <f t="shared" si="12"/>
        <v>×</v>
      </c>
      <c r="T68" s="46">
        <f t="shared" si="13"/>
        <v>109</v>
      </c>
    </row>
    <row r="69" spans="2:20" ht="17.25" thickBot="1" thickTop="1">
      <c r="B69" s="4">
        <v>39744</v>
      </c>
      <c r="C69" s="29">
        <f t="shared" si="14"/>
        <v>442774.99999999977</v>
      </c>
      <c r="D69" s="48" t="s">
        <v>38</v>
      </c>
      <c r="E69" s="9" t="s">
        <v>2</v>
      </c>
      <c r="F69" s="11"/>
      <c r="G69" s="43"/>
      <c r="H69" s="44"/>
      <c r="I69" s="45"/>
      <c r="J69" s="22">
        <f t="shared" si="17"/>
      </c>
      <c r="K69" s="14" t="s">
        <v>66</v>
      </c>
      <c r="L69" s="43"/>
      <c r="M69" s="13">
        <f t="shared" si="9"/>
      </c>
      <c r="N69" s="7">
        <f t="shared" si="10"/>
      </c>
      <c r="O69" s="5">
        <f t="shared" si="11"/>
      </c>
      <c r="P69" s="17">
        <f t="shared" si="12"/>
      </c>
      <c r="T69" s="46">
        <f t="shared" si="13"/>
        <v>109</v>
      </c>
    </row>
    <row r="70" spans="2:20" ht="17.25" thickBot="1" thickTop="1">
      <c r="B70" s="4">
        <v>39745</v>
      </c>
      <c r="C70" s="29">
        <f t="shared" si="14"/>
        <v>442774.99999999977</v>
      </c>
      <c r="D70" s="48" t="s">
        <v>38</v>
      </c>
      <c r="E70" s="9" t="s">
        <v>2</v>
      </c>
      <c r="F70" s="11"/>
      <c r="G70" s="43"/>
      <c r="H70" s="44"/>
      <c r="I70" s="45"/>
      <c r="J70" s="22">
        <f aca="true" t="shared" si="18" ref="J70:J78">IF(F70="","",IF(D70="－","∞",ABS((I70-G70))/(ABS(H70-G70))))</f>
      </c>
      <c r="K70" s="14" t="s">
        <v>66</v>
      </c>
      <c r="L70" s="43"/>
      <c r="M70" s="13">
        <f t="shared" si="9"/>
      </c>
      <c r="N70" s="7">
        <f t="shared" si="10"/>
      </c>
      <c r="O70" s="5">
        <f t="shared" si="11"/>
      </c>
      <c r="P70" s="17">
        <f t="shared" si="12"/>
      </c>
      <c r="T70" s="46">
        <f t="shared" si="13"/>
        <v>109</v>
      </c>
    </row>
    <row r="71" spans="2:20" ht="17.25" thickBot="1" thickTop="1">
      <c r="B71" s="4">
        <v>39748</v>
      </c>
      <c r="C71" s="29">
        <f t="shared" si="14"/>
        <v>442774.99999999977</v>
      </c>
      <c r="D71" s="48" t="s">
        <v>38</v>
      </c>
      <c r="E71" s="9" t="s">
        <v>2</v>
      </c>
      <c r="F71" s="11"/>
      <c r="G71" s="43"/>
      <c r="H71" s="44"/>
      <c r="I71" s="45"/>
      <c r="J71" s="22">
        <f t="shared" si="18"/>
      </c>
      <c r="K71" s="14" t="s">
        <v>66</v>
      </c>
      <c r="L71" s="43"/>
      <c r="M71" s="13">
        <f t="shared" si="9"/>
      </c>
      <c r="N71" s="7">
        <f t="shared" si="10"/>
      </c>
      <c r="O71" s="5">
        <f t="shared" si="11"/>
      </c>
      <c r="P71" s="17">
        <f t="shared" si="12"/>
      </c>
      <c r="T71" s="46">
        <f t="shared" si="13"/>
        <v>109</v>
      </c>
    </row>
    <row r="72" spans="2:20" ht="17.25" thickBot="1" thickTop="1">
      <c r="B72" s="4">
        <v>39749</v>
      </c>
      <c r="C72" s="29">
        <f t="shared" si="14"/>
        <v>442774.99999999977</v>
      </c>
      <c r="D72" s="48" t="s">
        <v>38</v>
      </c>
      <c r="E72" s="9" t="s">
        <v>2</v>
      </c>
      <c r="F72" s="11"/>
      <c r="G72" s="43"/>
      <c r="H72" s="44"/>
      <c r="I72" s="45"/>
      <c r="J72" s="22">
        <f t="shared" si="18"/>
      </c>
      <c r="K72" s="14" t="s">
        <v>66</v>
      </c>
      <c r="L72" s="43"/>
      <c r="M72" s="13">
        <f t="shared" si="9"/>
      </c>
      <c r="N72" s="7">
        <f t="shared" si="10"/>
      </c>
      <c r="O72" s="5">
        <f t="shared" si="11"/>
      </c>
      <c r="P72" s="17">
        <f t="shared" si="12"/>
      </c>
      <c r="T72" s="46">
        <f t="shared" si="13"/>
        <v>109</v>
      </c>
    </row>
    <row r="73" spans="2:20" ht="17.25" thickBot="1" thickTop="1">
      <c r="B73" s="4">
        <v>39750</v>
      </c>
      <c r="C73" s="29">
        <f t="shared" si="14"/>
        <v>442774.99999999977</v>
      </c>
      <c r="D73" s="48" t="s">
        <v>38</v>
      </c>
      <c r="E73" s="9" t="s">
        <v>1</v>
      </c>
      <c r="F73" s="11">
        <v>10000</v>
      </c>
      <c r="G73" s="43">
        <v>1.2815</v>
      </c>
      <c r="H73" s="44">
        <v>1.2934</v>
      </c>
      <c r="I73" s="45">
        <v>1.2634</v>
      </c>
      <c r="J73" s="22">
        <f t="shared" si="18"/>
        <v>1.5210084033613422</v>
      </c>
      <c r="K73" s="14" t="s">
        <v>68</v>
      </c>
      <c r="L73" s="43">
        <v>1.2634</v>
      </c>
      <c r="M73" s="13">
        <f t="shared" si="9"/>
        <v>181.00000000000006</v>
      </c>
      <c r="N73" s="7">
        <f t="shared" si="10"/>
        <v>19729.000000000007</v>
      </c>
      <c r="O73" s="5">
        <f t="shared" si="11"/>
        <v>1.396835</v>
      </c>
      <c r="P73" s="17" t="str">
        <f t="shared" si="12"/>
        <v>○</v>
      </c>
      <c r="T73" s="46">
        <f t="shared" si="13"/>
        <v>109</v>
      </c>
    </row>
    <row r="74" spans="2:20" ht="17.25" thickBot="1" thickTop="1">
      <c r="B74" s="4">
        <v>39751</v>
      </c>
      <c r="C74" s="29">
        <f t="shared" si="14"/>
        <v>462503.99999999977</v>
      </c>
      <c r="D74" s="48" t="s">
        <v>38</v>
      </c>
      <c r="E74" s="9" t="s">
        <v>2</v>
      </c>
      <c r="F74" s="11"/>
      <c r="G74" s="43"/>
      <c r="H74" s="44"/>
      <c r="I74" s="45"/>
      <c r="J74" s="22">
        <f t="shared" si="18"/>
      </c>
      <c r="K74" s="14" t="s">
        <v>68</v>
      </c>
      <c r="L74" s="43"/>
      <c r="M74" s="13">
        <f t="shared" si="9"/>
      </c>
      <c r="N74" s="7">
        <f t="shared" si="10"/>
      </c>
      <c r="O74" s="5">
        <f t="shared" si="11"/>
      </c>
      <c r="P74" s="17">
        <f t="shared" si="12"/>
      </c>
      <c r="T74" s="46">
        <f t="shared" si="13"/>
        <v>109</v>
      </c>
    </row>
    <row r="75" spans="2:20" ht="17.25" thickBot="1" thickTop="1">
      <c r="B75" s="4">
        <v>39752</v>
      </c>
      <c r="C75" s="29">
        <f t="shared" si="14"/>
        <v>462503.99999999977</v>
      </c>
      <c r="D75" s="48" t="s">
        <v>38</v>
      </c>
      <c r="E75" s="9" t="s">
        <v>2</v>
      </c>
      <c r="F75" s="11"/>
      <c r="G75" s="43"/>
      <c r="H75" s="44"/>
      <c r="I75" s="45"/>
      <c r="J75" s="22">
        <f t="shared" si="18"/>
      </c>
      <c r="K75" s="14" t="s">
        <v>68</v>
      </c>
      <c r="L75" s="43"/>
      <c r="M75" s="13">
        <f aca="true" t="shared" si="19" ref="M75:M95">IF(L75="","",(IF(E75="買",(L75-G75)*10000,(G75-L75)*10000)))</f>
      </c>
      <c r="N75" s="7">
        <f aca="true" t="shared" si="20" ref="N75:N95">IF(M75="","",M75*F75*T75/10000)</f>
      </c>
      <c r="O75" s="5">
        <f aca="true" t="shared" si="21" ref="O75:O95">IF(F75="","",F75*G75*T75/$B$3)</f>
      </c>
      <c r="P75" s="17">
        <f aca="true" t="shared" si="22" ref="P75:P95">IF(M75="","",IF(M75&lt;0,"×","○"))</f>
      </c>
      <c r="T75" s="46">
        <f aca="true" t="shared" si="23" ref="T75:T95">IF(D75=$R$13,$S$16,(IF(D75=$R$19,$S$16,(IF(D75=$R$16,$S$16,(IF(D75=$R$14,$S$15,(IF(D75=$R$10,$S$13,$S$14)))))))))</f>
        <v>109</v>
      </c>
    </row>
    <row r="76" spans="2:20" ht="17.25" thickBot="1" thickTop="1">
      <c r="B76" s="4">
        <v>39755</v>
      </c>
      <c r="C76" s="29">
        <f aca="true" t="shared" si="24" ref="C76:C95">C75+IF(N75="",0,N75)</f>
        <v>462503.99999999977</v>
      </c>
      <c r="D76" s="48" t="s">
        <v>38</v>
      </c>
      <c r="E76" s="9" t="s">
        <v>2</v>
      </c>
      <c r="F76" s="11"/>
      <c r="G76" s="43"/>
      <c r="H76" s="44"/>
      <c r="I76" s="45"/>
      <c r="J76" s="22">
        <f t="shared" si="18"/>
      </c>
      <c r="K76" s="14" t="s">
        <v>68</v>
      </c>
      <c r="L76" s="43"/>
      <c r="M76" s="13">
        <f t="shared" si="19"/>
      </c>
      <c r="N76" s="7">
        <f t="shared" si="20"/>
      </c>
      <c r="O76" s="5">
        <f t="shared" si="21"/>
      </c>
      <c r="P76" s="17">
        <f t="shared" si="22"/>
      </c>
      <c r="T76" s="46">
        <f t="shared" si="23"/>
        <v>109</v>
      </c>
    </row>
    <row r="77" spans="2:20" ht="17.25" thickBot="1" thickTop="1">
      <c r="B77" s="4">
        <v>39756</v>
      </c>
      <c r="C77" s="29">
        <f t="shared" si="24"/>
        <v>462503.99999999977</v>
      </c>
      <c r="D77" s="48" t="s">
        <v>38</v>
      </c>
      <c r="E77" s="9" t="s">
        <v>0</v>
      </c>
      <c r="F77" s="11">
        <v>10000</v>
      </c>
      <c r="G77" s="43">
        <v>1.2582</v>
      </c>
      <c r="H77" s="44">
        <v>1.2511</v>
      </c>
      <c r="I77" s="45">
        <v>1.2711</v>
      </c>
      <c r="J77" s="22">
        <f t="shared" si="18"/>
        <v>1.8169014084507213</v>
      </c>
      <c r="K77" s="14" t="s">
        <v>66</v>
      </c>
      <c r="L77" s="43">
        <v>1.2711</v>
      </c>
      <c r="M77" s="13">
        <f t="shared" si="19"/>
        <v>128.99999999999912</v>
      </c>
      <c r="N77" s="7">
        <f t="shared" si="20"/>
        <v>14060.999999999905</v>
      </c>
      <c r="O77" s="5">
        <f t="shared" si="21"/>
        <v>1.371438</v>
      </c>
      <c r="P77" s="17" t="str">
        <f t="shared" si="22"/>
        <v>○</v>
      </c>
      <c r="T77" s="46">
        <f t="shared" si="23"/>
        <v>109</v>
      </c>
    </row>
    <row r="78" spans="2:20" ht="17.25" thickBot="1" thickTop="1">
      <c r="B78" s="4">
        <v>39757</v>
      </c>
      <c r="C78" s="29">
        <f t="shared" si="24"/>
        <v>476564.99999999965</v>
      </c>
      <c r="D78" s="48" t="s">
        <v>38</v>
      </c>
      <c r="E78" s="9" t="s">
        <v>1</v>
      </c>
      <c r="F78" s="11">
        <v>10000</v>
      </c>
      <c r="G78" s="43">
        <v>1.2993</v>
      </c>
      <c r="H78" s="44">
        <v>1.3187</v>
      </c>
      <c r="I78" s="45">
        <v>1.285</v>
      </c>
      <c r="J78" s="22">
        <f t="shared" si="18"/>
        <v>0.7371134020618514</v>
      </c>
      <c r="K78" s="14" t="s">
        <v>68</v>
      </c>
      <c r="L78" s="43">
        <v>1.285</v>
      </c>
      <c r="M78" s="13">
        <f t="shared" si="19"/>
        <v>142.9999999999998</v>
      </c>
      <c r="N78" s="7">
        <f t="shared" si="20"/>
        <v>15586.999999999976</v>
      </c>
      <c r="O78" s="5">
        <f t="shared" si="21"/>
        <v>1.4162369999999997</v>
      </c>
      <c r="P78" s="17" t="str">
        <f t="shared" si="22"/>
        <v>○</v>
      </c>
      <c r="T78" s="46">
        <f t="shared" si="23"/>
        <v>109</v>
      </c>
    </row>
    <row r="79" spans="2:20" ht="17.25" thickBot="1" thickTop="1">
      <c r="B79" s="4">
        <v>39758</v>
      </c>
      <c r="C79" s="29">
        <f t="shared" si="24"/>
        <v>492151.99999999965</v>
      </c>
      <c r="D79" s="48" t="s">
        <v>38</v>
      </c>
      <c r="E79" s="9" t="s">
        <v>2</v>
      </c>
      <c r="F79" s="11"/>
      <c r="G79" s="43"/>
      <c r="H79" s="44"/>
      <c r="I79" s="45"/>
      <c r="J79" s="22">
        <f>IF(F79="","",IF(D79="－","∞",ABS((I79-G79))/(ABS(H79-G79))))</f>
      </c>
      <c r="K79" s="14" t="s">
        <v>68</v>
      </c>
      <c r="L79" s="43"/>
      <c r="M79" s="13">
        <f t="shared" si="19"/>
      </c>
      <c r="N79" s="7">
        <f t="shared" si="20"/>
      </c>
      <c r="O79" s="5">
        <f t="shared" si="21"/>
      </c>
      <c r="P79" s="17">
        <f t="shared" si="22"/>
      </c>
      <c r="T79" s="46">
        <f t="shared" si="23"/>
        <v>109</v>
      </c>
    </row>
    <row r="80" spans="2:20" ht="17.25" thickBot="1" thickTop="1">
      <c r="B80" s="4">
        <v>39759</v>
      </c>
      <c r="C80" s="29">
        <f t="shared" si="24"/>
        <v>492151.99999999965</v>
      </c>
      <c r="D80" s="48" t="s">
        <v>38</v>
      </c>
      <c r="E80" s="9" t="s">
        <v>0</v>
      </c>
      <c r="F80" s="11">
        <v>10000</v>
      </c>
      <c r="G80" s="43">
        <v>1.2678</v>
      </c>
      <c r="H80" s="44">
        <v>1.2595</v>
      </c>
      <c r="I80" s="45">
        <v>1.2782</v>
      </c>
      <c r="J80" s="22">
        <f>IF(F80="","",IF(D80="－","∞",ABS((I80-G80))/(ABS(H80-G80))))</f>
        <v>1.2530120481927707</v>
      </c>
      <c r="K80" s="14" t="s">
        <v>66</v>
      </c>
      <c r="L80" s="43">
        <v>1.2782</v>
      </c>
      <c r="M80" s="13">
        <f t="shared" si="19"/>
        <v>103.99999999999964</v>
      </c>
      <c r="N80" s="7">
        <f t="shared" si="20"/>
        <v>11335.999999999962</v>
      </c>
      <c r="O80" s="5">
        <f t="shared" si="21"/>
        <v>1.381902</v>
      </c>
      <c r="P80" s="17" t="str">
        <f t="shared" si="22"/>
        <v>○</v>
      </c>
      <c r="T80" s="46">
        <f t="shared" si="23"/>
        <v>109</v>
      </c>
    </row>
    <row r="81" spans="2:20" ht="17.25" thickBot="1" thickTop="1">
      <c r="B81" s="4">
        <v>39762</v>
      </c>
      <c r="C81" s="29">
        <f t="shared" si="24"/>
        <v>503487.9999999996</v>
      </c>
      <c r="D81" s="48" t="s">
        <v>38</v>
      </c>
      <c r="E81" s="9" t="s">
        <v>1</v>
      </c>
      <c r="F81" s="11">
        <v>10000</v>
      </c>
      <c r="G81" s="43">
        <v>1.2812</v>
      </c>
      <c r="H81" s="44">
        <v>1.2891</v>
      </c>
      <c r="I81" s="45">
        <v>1.2754</v>
      </c>
      <c r="J81" s="22">
        <f>IF(F81="","",IF(D81="－","∞",ABS((I81-G81))/(ABS(H81-G81))))</f>
        <v>0.7341772151898471</v>
      </c>
      <c r="K81" s="14" t="s">
        <v>68</v>
      </c>
      <c r="L81" s="43">
        <v>1.2891</v>
      </c>
      <c r="M81" s="13">
        <f t="shared" si="19"/>
        <v>-79.00000000000018</v>
      </c>
      <c r="N81" s="7">
        <f t="shared" si="20"/>
        <v>-8611.00000000002</v>
      </c>
      <c r="O81" s="5">
        <f t="shared" si="21"/>
        <v>1.3965079999999999</v>
      </c>
      <c r="P81" s="17" t="str">
        <f t="shared" si="22"/>
        <v>×</v>
      </c>
      <c r="T81" s="46">
        <f t="shared" si="23"/>
        <v>109</v>
      </c>
    </row>
    <row r="82" spans="2:20" ht="17.25" thickBot="1" thickTop="1">
      <c r="B82" s="4">
        <v>39763</v>
      </c>
      <c r="C82" s="29">
        <f t="shared" si="24"/>
        <v>494876.9999999996</v>
      </c>
      <c r="D82" s="48" t="s">
        <v>38</v>
      </c>
      <c r="E82" s="9" t="s">
        <v>2</v>
      </c>
      <c r="F82" s="11"/>
      <c r="G82" s="43"/>
      <c r="H82" s="44"/>
      <c r="I82" s="45"/>
      <c r="J82" s="22">
        <f aca="true" t="shared" si="25" ref="J82:J89">IF(F82="","",IF(D82="－","∞",ABS((I82-G82))/(ABS(H82-G82))))</f>
      </c>
      <c r="K82" s="14" t="s">
        <v>68</v>
      </c>
      <c r="L82" s="43"/>
      <c r="M82" s="13">
        <f t="shared" si="19"/>
      </c>
      <c r="N82" s="7">
        <f t="shared" si="20"/>
      </c>
      <c r="O82" s="5">
        <f t="shared" si="21"/>
      </c>
      <c r="P82" s="17">
        <f t="shared" si="22"/>
      </c>
      <c r="T82" s="46">
        <f t="shared" si="23"/>
        <v>109</v>
      </c>
    </row>
    <row r="83" spans="2:20" ht="17.25" thickBot="1" thickTop="1">
      <c r="B83" s="4">
        <v>39764</v>
      </c>
      <c r="C83" s="29">
        <f t="shared" si="24"/>
        <v>494876.9999999996</v>
      </c>
      <c r="D83" s="48" t="s">
        <v>38</v>
      </c>
      <c r="E83" s="9" t="s">
        <v>0</v>
      </c>
      <c r="F83" s="11">
        <v>10000</v>
      </c>
      <c r="G83" s="43">
        <v>1.251</v>
      </c>
      <c r="H83" s="44">
        <v>1.2413</v>
      </c>
      <c r="I83" s="45">
        <v>1.2608</v>
      </c>
      <c r="J83" s="22">
        <f t="shared" si="25"/>
        <v>1.0103092783505374</v>
      </c>
      <c r="K83" s="14" t="s">
        <v>66</v>
      </c>
      <c r="L83" s="43">
        <v>1.2608</v>
      </c>
      <c r="M83" s="13">
        <f t="shared" si="19"/>
        <v>98.00000000000031</v>
      </c>
      <c r="N83" s="7">
        <f t="shared" si="20"/>
        <v>10682.000000000035</v>
      </c>
      <c r="O83" s="5">
        <f t="shared" si="21"/>
        <v>1.3635899999999999</v>
      </c>
      <c r="P83" s="17" t="str">
        <f t="shared" si="22"/>
        <v>○</v>
      </c>
      <c r="T83" s="46">
        <f t="shared" si="23"/>
        <v>109</v>
      </c>
    </row>
    <row r="84" spans="2:20" ht="17.25" thickBot="1" thickTop="1">
      <c r="B84" s="4">
        <v>39765</v>
      </c>
      <c r="C84" s="29">
        <f t="shared" si="24"/>
        <v>505558.99999999965</v>
      </c>
      <c r="D84" s="48" t="s">
        <v>38</v>
      </c>
      <c r="E84" s="9" t="s">
        <v>0</v>
      </c>
      <c r="F84" s="11">
        <v>10000</v>
      </c>
      <c r="G84" s="43">
        <v>1.2452</v>
      </c>
      <c r="H84" s="44">
        <v>1.2416</v>
      </c>
      <c r="I84" s="45">
        <v>1.2534</v>
      </c>
      <c r="J84" s="22">
        <f t="shared" si="25"/>
        <v>2.2777777777777435</v>
      </c>
      <c r="K84" s="14" t="s">
        <v>66</v>
      </c>
      <c r="L84" s="43">
        <v>1.2416</v>
      </c>
      <c r="M84" s="13">
        <f t="shared" si="19"/>
        <v>-36.000000000000476</v>
      </c>
      <c r="N84" s="7">
        <f t="shared" si="20"/>
        <v>-3924.0000000000523</v>
      </c>
      <c r="O84" s="5">
        <f t="shared" si="21"/>
        <v>1.357268</v>
      </c>
      <c r="P84" s="17" t="str">
        <f t="shared" si="22"/>
        <v>×</v>
      </c>
      <c r="T84" s="46">
        <f t="shared" si="23"/>
        <v>109</v>
      </c>
    </row>
    <row r="85" spans="2:20" ht="17.25" thickBot="1" thickTop="1">
      <c r="B85" s="4">
        <v>39766</v>
      </c>
      <c r="C85" s="29">
        <f t="shared" si="24"/>
        <v>501634.9999999996</v>
      </c>
      <c r="D85" s="48" t="s">
        <v>38</v>
      </c>
      <c r="E85" s="9" t="s">
        <v>1</v>
      </c>
      <c r="F85" s="11">
        <v>10000</v>
      </c>
      <c r="G85" s="43">
        <v>1.2786</v>
      </c>
      <c r="H85" s="44">
        <v>1.2975</v>
      </c>
      <c r="I85" s="45">
        <v>1.267</v>
      </c>
      <c r="J85" s="22">
        <f t="shared" si="25"/>
        <v>0.6137566137566122</v>
      </c>
      <c r="K85" s="14" t="s">
        <v>68</v>
      </c>
      <c r="L85" s="43">
        <v>1.267</v>
      </c>
      <c r="M85" s="13">
        <f t="shared" si="19"/>
        <v>116.00000000000054</v>
      </c>
      <c r="N85" s="7">
        <f t="shared" si="20"/>
        <v>12644.000000000058</v>
      </c>
      <c r="O85" s="5">
        <f t="shared" si="21"/>
        <v>1.393674</v>
      </c>
      <c r="P85" s="17" t="str">
        <f t="shared" si="22"/>
        <v>○</v>
      </c>
      <c r="T85" s="46">
        <f t="shared" si="23"/>
        <v>109</v>
      </c>
    </row>
    <row r="86" spans="2:20" ht="17.25" thickBot="1" thickTop="1">
      <c r="B86" s="4">
        <v>39769</v>
      </c>
      <c r="C86" s="29">
        <f t="shared" si="24"/>
        <v>514278.99999999965</v>
      </c>
      <c r="D86" s="48" t="s">
        <v>38</v>
      </c>
      <c r="E86" s="9" t="s">
        <v>2</v>
      </c>
      <c r="F86" s="11"/>
      <c r="G86" s="43"/>
      <c r="H86" s="44"/>
      <c r="I86" s="45"/>
      <c r="J86" s="22">
        <f t="shared" si="25"/>
      </c>
      <c r="K86" s="14" t="s">
        <v>68</v>
      </c>
      <c r="L86" s="43"/>
      <c r="M86" s="13">
        <f t="shared" si="19"/>
      </c>
      <c r="N86" s="7">
        <f t="shared" si="20"/>
      </c>
      <c r="O86" s="5">
        <f t="shared" si="21"/>
      </c>
      <c r="P86" s="17">
        <f t="shared" si="22"/>
      </c>
      <c r="T86" s="46">
        <f t="shared" si="23"/>
        <v>109</v>
      </c>
    </row>
    <row r="87" spans="2:20" ht="17.25" thickBot="1" thickTop="1">
      <c r="B87" s="4">
        <v>39770</v>
      </c>
      <c r="C87" s="29">
        <f t="shared" si="24"/>
        <v>514278.99999999965</v>
      </c>
      <c r="D87" s="48" t="s">
        <v>38</v>
      </c>
      <c r="E87" s="9" t="s">
        <v>2</v>
      </c>
      <c r="F87" s="11"/>
      <c r="G87" s="43"/>
      <c r="H87" s="44"/>
      <c r="I87" s="45"/>
      <c r="J87" s="22">
        <f t="shared" si="25"/>
      </c>
      <c r="K87" s="14" t="s">
        <v>68</v>
      </c>
      <c r="L87" s="43"/>
      <c r="M87" s="13">
        <f t="shared" si="19"/>
      </c>
      <c r="N87" s="7">
        <f t="shared" si="20"/>
      </c>
      <c r="O87" s="5">
        <f t="shared" si="21"/>
      </c>
      <c r="P87" s="17">
        <f t="shared" si="22"/>
      </c>
      <c r="T87" s="46">
        <f t="shared" si="23"/>
        <v>109</v>
      </c>
    </row>
    <row r="88" spans="2:20" ht="17.25" thickBot="1" thickTop="1">
      <c r="B88" s="4">
        <v>39771</v>
      </c>
      <c r="C88" s="29">
        <f t="shared" si="24"/>
        <v>514278.99999999965</v>
      </c>
      <c r="D88" s="48" t="s">
        <v>38</v>
      </c>
      <c r="E88" s="9" t="s">
        <v>2</v>
      </c>
      <c r="F88" s="11"/>
      <c r="G88" s="43"/>
      <c r="H88" s="44"/>
      <c r="I88" s="45"/>
      <c r="J88" s="22">
        <f t="shared" si="25"/>
      </c>
      <c r="K88" s="14" t="s">
        <v>68</v>
      </c>
      <c r="L88" s="43"/>
      <c r="M88" s="13">
        <f t="shared" si="19"/>
      </c>
      <c r="N88" s="7">
        <f t="shared" si="20"/>
      </c>
      <c r="O88" s="5">
        <f t="shared" si="21"/>
      </c>
      <c r="P88" s="17">
        <f t="shared" si="22"/>
      </c>
      <c r="T88" s="46">
        <f t="shared" si="23"/>
        <v>109</v>
      </c>
    </row>
    <row r="89" spans="2:20" ht="17.25" thickBot="1" thickTop="1">
      <c r="B89" s="4">
        <v>39772</v>
      </c>
      <c r="C89" s="29">
        <f t="shared" si="24"/>
        <v>514278.99999999965</v>
      </c>
      <c r="D89" s="48" t="s">
        <v>38</v>
      </c>
      <c r="E89" s="9" t="s">
        <v>0</v>
      </c>
      <c r="F89" s="11">
        <v>10000</v>
      </c>
      <c r="G89" s="43">
        <v>1.2496</v>
      </c>
      <c r="H89" s="44">
        <v>1.2375</v>
      </c>
      <c r="I89" s="45">
        <v>1.2594</v>
      </c>
      <c r="J89" s="22">
        <f t="shared" si="25"/>
        <v>0.8099173553719035</v>
      </c>
      <c r="K89" s="14" t="s">
        <v>66</v>
      </c>
      <c r="L89" s="43">
        <v>1.2452</v>
      </c>
      <c r="M89" s="13">
        <f t="shared" si="19"/>
        <v>-43.999999999999595</v>
      </c>
      <c r="N89" s="7">
        <f t="shared" si="20"/>
        <v>-4795.999999999955</v>
      </c>
      <c r="O89" s="5">
        <f t="shared" si="21"/>
        <v>1.362064</v>
      </c>
      <c r="P89" s="17" t="str">
        <f t="shared" si="22"/>
        <v>×</v>
      </c>
      <c r="T89" s="46">
        <f t="shared" si="23"/>
        <v>109</v>
      </c>
    </row>
    <row r="90" spans="2:20" ht="17.25" thickBot="1" thickTop="1">
      <c r="B90" s="4">
        <v>39773</v>
      </c>
      <c r="C90" s="29">
        <f t="shared" si="24"/>
        <v>509482.9999999997</v>
      </c>
      <c r="D90" s="48" t="s">
        <v>38</v>
      </c>
      <c r="E90" s="9" t="s">
        <v>2</v>
      </c>
      <c r="F90" s="11"/>
      <c r="G90" s="43"/>
      <c r="H90" s="44"/>
      <c r="I90" s="45"/>
      <c r="J90" s="22">
        <f aca="true" t="shared" si="26" ref="J90:J95">IF(F90="","",IF(D90="－","∞",ABS((I90-G90))/(ABS(H90-G90))))</f>
      </c>
      <c r="K90" s="14" t="s">
        <v>66</v>
      </c>
      <c r="L90" s="43"/>
      <c r="M90" s="13">
        <f t="shared" si="19"/>
      </c>
      <c r="N90" s="7">
        <f t="shared" si="20"/>
      </c>
      <c r="O90" s="5">
        <f t="shared" si="21"/>
      </c>
      <c r="P90" s="17">
        <f t="shared" si="22"/>
      </c>
      <c r="T90" s="46">
        <f t="shared" si="23"/>
        <v>109</v>
      </c>
    </row>
    <row r="91" spans="2:20" ht="17.25" thickBot="1" thickTop="1">
      <c r="B91" s="4">
        <v>39776</v>
      </c>
      <c r="C91" s="29">
        <f t="shared" si="24"/>
        <v>509482.9999999997</v>
      </c>
      <c r="D91" s="48" t="s">
        <v>38</v>
      </c>
      <c r="E91" s="9" t="s">
        <v>2</v>
      </c>
      <c r="F91" s="11"/>
      <c r="G91" s="43"/>
      <c r="H91" s="44"/>
      <c r="I91" s="45"/>
      <c r="J91" s="22">
        <f t="shared" si="26"/>
      </c>
      <c r="K91" s="14" t="s">
        <v>66</v>
      </c>
      <c r="L91" s="43"/>
      <c r="M91" s="13">
        <f t="shared" si="19"/>
      </c>
      <c r="N91" s="7">
        <f t="shared" si="20"/>
      </c>
      <c r="O91" s="5">
        <f t="shared" si="21"/>
      </c>
      <c r="P91" s="17">
        <f t="shared" si="22"/>
      </c>
      <c r="T91" s="46">
        <f t="shared" si="23"/>
        <v>109</v>
      </c>
    </row>
    <row r="92" spans="2:20" ht="17.25" thickBot="1" thickTop="1">
      <c r="B92" s="4">
        <v>39777</v>
      </c>
      <c r="C92" s="29">
        <f t="shared" si="24"/>
        <v>509482.9999999997</v>
      </c>
      <c r="D92" s="48" t="s">
        <v>38</v>
      </c>
      <c r="E92" s="9" t="s">
        <v>1</v>
      </c>
      <c r="F92" s="11">
        <v>10000</v>
      </c>
      <c r="G92" s="43">
        <v>1.2946</v>
      </c>
      <c r="H92" s="44">
        <v>1.3079</v>
      </c>
      <c r="I92" s="45">
        <v>1.2822</v>
      </c>
      <c r="J92" s="22">
        <f t="shared" si="26"/>
        <v>0.9323308270676604</v>
      </c>
      <c r="K92" s="14" t="s">
        <v>68</v>
      </c>
      <c r="L92" s="43">
        <v>1.2822</v>
      </c>
      <c r="M92" s="13">
        <f t="shared" si="19"/>
        <v>123.99999999999966</v>
      </c>
      <c r="N92" s="7">
        <f t="shared" si="20"/>
        <v>13515.999999999962</v>
      </c>
      <c r="O92" s="5">
        <f t="shared" si="21"/>
        <v>1.411114</v>
      </c>
      <c r="P92" s="17" t="str">
        <f t="shared" si="22"/>
        <v>○</v>
      </c>
      <c r="T92" s="46">
        <f t="shared" si="23"/>
        <v>109</v>
      </c>
    </row>
    <row r="93" spans="2:20" ht="17.25" thickBot="1" thickTop="1">
      <c r="B93" s="4">
        <v>39778</v>
      </c>
      <c r="C93" s="29">
        <f t="shared" si="24"/>
        <v>522998.99999999965</v>
      </c>
      <c r="D93" s="48" t="s">
        <v>38</v>
      </c>
      <c r="E93" s="9" t="s">
        <v>1</v>
      </c>
      <c r="F93" s="11">
        <v>10000</v>
      </c>
      <c r="G93" s="43">
        <v>1.3053</v>
      </c>
      <c r="H93" s="44">
        <v>1.3168</v>
      </c>
      <c r="I93" s="45">
        <v>1.2982</v>
      </c>
      <c r="J93" s="22">
        <f t="shared" si="26"/>
        <v>0.6173913043478125</v>
      </c>
      <c r="K93" s="14" t="s">
        <v>68</v>
      </c>
      <c r="L93" s="43">
        <v>1.2982</v>
      </c>
      <c r="M93" s="13">
        <f t="shared" si="19"/>
        <v>70.99999999999883</v>
      </c>
      <c r="N93" s="7">
        <f t="shared" si="20"/>
        <v>7738.999999999874</v>
      </c>
      <c r="O93" s="5">
        <f t="shared" si="21"/>
        <v>1.4227769999999997</v>
      </c>
      <c r="P93" s="17" t="str">
        <f t="shared" si="22"/>
        <v>○</v>
      </c>
      <c r="T93" s="46">
        <f t="shared" si="23"/>
        <v>109</v>
      </c>
    </row>
    <row r="94" spans="2:20" ht="17.25" thickBot="1" thickTop="1">
      <c r="B94" s="4">
        <v>39779</v>
      </c>
      <c r="C94" s="29">
        <f t="shared" si="24"/>
        <v>530737.9999999995</v>
      </c>
      <c r="D94" s="48" t="s">
        <v>38</v>
      </c>
      <c r="E94" s="9" t="s">
        <v>2</v>
      </c>
      <c r="F94" s="11"/>
      <c r="G94" s="43"/>
      <c r="H94" s="44"/>
      <c r="I94" s="45"/>
      <c r="J94" s="22">
        <f t="shared" si="26"/>
      </c>
      <c r="K94" s="14" t="s">
        <v>68</v>
      </c>
      <c r="L94" s="43"/>
      <c r="M94" s="13">
        <f t="shared" si="19"/>
      </c>
      <c r="N94" s="7">
        <f t="shared" si="20"/>
      </c>
      <c r="O94" s="5">
        <f t="shared" si="21"/>
      </c>
      <c r="P94" s="17">
        <f t="shared" si="22"/>
      </c>
      <c r="T94" s="46">
        <f t="shared" si="23"/>
        <v>109</v>
      </c>
    </row>
    <row r="95" spans="2:20" ht="17.25" thickBot="1" thickTop="1">
      <c r="B95" s="4">
        <v>39780</v>
      </c>
      <c r="C95" s="29">
        <f t="shared" si="24"/>
        <v>530737.9999999995</v>
      </c>
      <c r="D95" s="48" t="s">
        <v>38</v>
      </c>
      <c r="E95" s="9" t="s">
        <v>2</v>
      </c>
      <c r="F95" s="11"/>
      <c r="G95" s="43"/>
      <c r="H95" s="44"/>
      <c r="I95" s="45"/>
      <c r="J95" s="22">
        <f t="shared" si="26"/>
      </c>
      <c r="K95" s="14" t="s">
        <v>68</v>
      </c>
      <c r="L95" s="43"/>
      <c r="M95" s="13">
        <f t="shared" si="19"/>
      </c>
      <c r="N95" s="7">
        <f t="shared" si="20"/>
      </c>
      <c r="O95" s="5">
        <f t="shared" si="21"/>
      </c>
      <c r="P95" s="17">
        <f t="shared" si="22"/>
      </c>
      <c r="T95" s="46">
        <f t="shared" si="23"/>
        <v>109</v>
      </c>
    </row>
    <row r="96" ht="14.25" thickTop="1">
      <c r="M96" s="24">
        <f>IF(L96="","",(IF(E96="買",(L96-G96)*100,(G96-L96)*100))-IF(D96="USD/JPY",2,IF(D96="EUR/JPY",3,IF(D96="GBP/JPY",8,5))))</f>
      </c>
    </row>
    <row r="98" spans="2:3" ht="13.5">
      <c r="B98" s="15" t="s">
        <v>9</v>
      </c>
      <c r="C98" s="15"/>
    </row>
    <row r="99" spans="2:3" ht="13.5">
      <c r="B99" s="15" t="s">
        <v>10</v>
      </c>
      <c r="C99" s="15"/>
    </row>
  </sheetData>
  <sheetProtection/>
  <mergeCells count="2">
    <mergeCell ref="J8:K8"/>
    <mergeCell ref="J9:K9"/>
  </mergeCells>
  <conditionalFormatting sqref="M11:M96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E9:E10">
      <formula1>$S$9:$S$12</formula1>
    </dataValidation>
    <dataValidation type="list" allowBlank="1" showInputMessage="1" showErrorMessage="1" sqref="E11:E95">
      <formula1>$S$10:$S$12</formula1>
    </dataValidation>
    <dataValidation type="list" allowBlank="1" showInputMessage="1" showErrorMessage="1" sqref="D11:D95">
      <formula1>$R$10:$R$20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99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9.75390625" style="0" customWidth="1"/>
    <col min="4" max="4" width="9.625" style="0" customWidth="1"/>
    <col min="5" max="5" width="5.625" style="0" customWidth="1"/>
    <col min="6" max="6" width="9.625" style="0" customWidth="1"/>
    <col min="7" max="7" width="9.375" style="0" customWidth="1"/>
    <col min="8" max="9" width="7.625" style="0" customWidth="1"/>
    <col min="10" max="11" width="3.125" style="0" customWidth="1"/>
    <col min="13" max="13" width="9.25390625" style="0" customWidth="1"/>
    <col min="14" max="14" width="11.75390625" style="0" customWidth="1"/>
    <col min="15" max="15" width="6.375" style="0" customWidth="1"/>
    <col min="16" max="16" width="4.875" style="0" customWidth="1"/>
    <col min="17" max="17" width="2.25390625" style="0" customWidth="1"/>
    <col min="18" max="19" width="0" style="1" hidden="1" customWidth="1"/>
    <col min="20" max="20" width="0" style="46" hidden="1" customWidth="1"/>
  </cols>
  <sheetData>
    <row r="1" ht="13.5">
      <c r="B1" s="39" t="s">
        <v>60</v>
      </c>
    </row>
    <row r="2" spans="2:16" ht="21.75" thickBot="1">
      <c r="B2" s="21" t="s">
        <v>17</v>
      </c>
      <c r="C2" s="25" t="s">
        <v>19</v>
      </c>
      <c r="D2" s="38" t="s">
        <v>18</v>
      </c>
      <c r="E2" s="16"/>
      <c r="F2" s="16"/>
      <c r="G2" s="23" t="s">
        <v>16</v>
      </c>
      <c r="H2" s="21" t="s">
        <v>15</v>
      </c>
      <c r="I2" s="16"/>
      <c r="J2" s="16"/>
      <c r="K2" s="16"/>
      <c r="L2" s="20" t="s">
        <v>31</v>
      </c>
      <c r="M2" s="20" t="s">
        <v>23</v>
      </c>
      <c r="N2" s="20" t="s">
        <v>32</v>
      </c>
      <c r="O2" s="16"/>
      <c r="P2" s="16"/>
    </row>
    <row r="3" spans="2:16" ht="15" thickBot="1" thickTop="1">
      <c r="B3" s="11">
        <v>1000000</v>
      </c>
      <c r="C3" s="26">
        <v>0.025</v>
      </c>
      <c r="D3" s="38" t="s">
        <v>20</v>
      </c>
      <c r="E3" s="16"/>
      <c r="F3" s="16"/>
      <c r="G3" s="5">
        <f>N9/2/B3*100</f>
        <v>0.6465499999999613</v>
      </c>
      <c r="H3" s="5">
        <f>G3*6</f>
        <v>3.879299999999768</v>
      </c>
      <c r="I3" s="16"/>
      <c r="J3" s="16"/>
      <c r="K3" s="16"/>
      <c r="L3" s="42">
        <f>COUNTIF(P11:P95,"○")+COUNTIF(P11:P95,"×")</f>
        <v>26</v>
      </c>
      <c r="M3" s="40">
        <f>COUNTIF(P11:P95,"○")</f>
        <v>16</v>
      </c>
      <c r="N3" s="41">
        <f>COUNTIF(P11:P95,"×")</f>
        <v>10</v>
      </c>
      <c r="O3" s="16"/>
      <c r="P3" s="16"/>
    </row>
    <row r="4" spans="2:16" ht="14.25" thickTop="1">
      <c r="B4" s="30"/>
      <c r="C4" s="34"/>
      <c r="D4" s="16"/>
      <c r="E4" s="16"/>
      <c r="F4" s="16"/>
      <c r="G4" s="35"/>
      <c r="H4" s="35"/>
      <c r="I4" s="16"/>
      <c r="J4" s="16"/>
      <c r="K4" s="16"/>
      <c r="L4" s="16"/>
      <c r="M4" s="16"/>
      <c r="N4" s="16"/>
      <c r="O4" s="16"/>
      <c r="P4" s="16"/>
    </row>
    <row r="5" spans="2:16" ht="13.5">
      <c r="B5" s="20" t="s">
        <v>27</v>
      </c>
      <c r="C5" s="20" t="s">
        <v>24</v>
      </c>
      <c r="D5" s="16"/>
      <c r="E5" s="16"/>
      <c r="F5" s="20" t="s">
        <v>28</v>
      </c>
      <c r="G5" s="20" t="s">
        <v>29</v>
      </c>
      <c r="H5" s="37" t="s">
        <v>8</v>
      </c>
      <c r="I5" s="16"/>
      <c r="J5" s="16"/>
      <c r="K5" s="16"/>
      <c r="L5" s="20" t="s">
        <v>25</v>
      </c>
      <c r="M5" s="20" t="s">
        <v>26</v>
      </c>
      <c r="N5" s="37" t="s">
        <v>30</v>
      </c>
      <c r="O5" s="16"/>
      <c r="P5" s="16"/>
    </row>
    <row r="6" spans="2:16" ht="13.5">
      <c r="B6" s="7">
        <f>MAX(N11:N95)</f>
        <v>16597.999999999887</v>
      </c>
      <c r="C6" s="7">
        <f>MIN(N11:N95)</f>
        <v>-20844.00000000006</v>
      </c>
      <c r="D6" s="16"/>
      <c r="E6" s="16"/>
      <c r="F6" s="7">
        <f>SUMIF(N11:N95,"&gt;0")</f>
        <v>103640.9999999993</v>
      </c>
      <c r="G6" s="7">
        <f>SUMIF(N11:N95,"&lt;=0")</f>
        <v>-90710.00000000006</v>
      </c>
      <c r="H6" s="36">
        <f>F6/G6*-1</f>
        <v>1.1425531914893532</v>
      </c>
      <c r="I6" s="16"/>
      <c r="J6" s="16"/>
      <c r="K6" s="16"/>
      <c r="L6" s="7">
        <f>SUMIF(N11:N95,"&gt;0")/COUNTIF(P11:P95,"○")</f>
        <v>6477.562499999956</v>
      </c>
      <c r="M6" s="7">
        <f>SUMIF(N11:N95,"&lt;=0")/COUNTIF(P11:P95,"×")</f>
        <v>-9071.000000000005</v>
      </c>
      <c r="N6" s="36">
        <f>L6/M6*-1</f>
        <v>0.7140957446808458</v>
      </c>
      <c r="O6" s="16"/>
      <c r="P6" s="16"/>
    </row>
    <row r="7" spans="4:16" ht="13.5">
      <c r="D7" s="16"/>
      <c r="E7" s="16"/>
      <c r="F7" s="16" t="s">
        <v>22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3.5">
      <c r="B8" s="20" t="s">
        <v>3</v>
      </c>
      <c r="C8" s="28" t="s">
        <v>21</v>
      </c>
      <c r="D8" s="20" t="s">
        <v>61</v>
      </c>
      <c r="E8" s="20" t="s">
        <v>4</v>
      </c>
      <c r="F8" s="21" t="s">
        <v>5</v>
      </c>
      <c r="G8" s="20" t="s">
        <v>12</v>
      </c>
      <c r="H8" s="20" t="s">
        <v>14</v>
      </c>
      <c r="I8" s="20" t="s">
        <v>13</v>
      </c>
      <c r="J8" s="49" t="s">
        <v>8</v>
      </c>
      <c r="K8" s="53"/>
      <c r="L8" s="20" t="s">
        <v>6</v>
      </c>
      <c r="M8" s="20" t="s">
        <v>62</v>
      </c>
      <c r="N8" s="20" t="s">
        <v>7</v>
      </c>
      <c r="O8" s="20" t="s">
        <v>63</v>
      </c>
      <c r="P8" s="20" t="s">
        <v>11</v>
      </c>
    </row>
    <row r="9" spans="2:16" ht="14.25" customHeight="1">
      <c r="B9" s="4" t="s">
        <v>64</v>
      </c>
      <c r="C9" s="27"/>
      <c r="D9" s="12" t="s">
        <v>2</v>
      </c>
      <c r="E9" s="3" t="s">
        <v>2</v>
      </c>
      <c r="F9" s="10">
        <f>SUM(F11:F95)</f>
        <v>260000</v>
      </c>
      <c r="G9" s="12" t="s">
        <v>2</v>
      </c>
      <c r="H9" s="12" t="s">
        <v>2</v>
      </c>
      <c r="I9" s="12" t="s">
        <v>2</v>
      </c>
      <c r="J9" s="51">
        <f>AVERAGE(J11:J95)</f>
        <v>0.6674911025139532</v>
      </c>
      <c r="K9" s="53"/>
      <c r="L9" s="19">
        <f>COUNT(L11:L95)</f>
        <v>26</v>
      </c>
      <c r="M9" s="6">
        <f>SUM(M11:M95)</f>
        <v>66.99999999999598</v>
      </c>
      <c r="N9" s="7">
        <f>SUM(N11:N95)</f>
        <v>12930.999999999227</v>
      </c>
      <c r="O9" s="8" t="s">
        <v>2</v>
      </c>
      <c r="P9" s="18">
        <f>COUNTIF(P11:P95,"○")/(COUNTIF(P11:P95,"○")+COUNTIF(P11:P95,"×"))</f>
        <v>0.6153846153846154</v>
      </c>
    </row>
    <row r="10" spans="2:19" ht="14.25" customHeight="1" thickBot="1">
      <c r="B10" s="4"/>
      <c r="C10" s="27"/>
      <c r="D10" s="12"/>
      <c r="E10" s="9"/>
      <c r="F10" s="30"/>
      <c r="G10" s="31"/>
      <c r="H10" s="31"/>
      <c r="I10" s="31"/>
      <c r="J10" s="32"/>
      <c r="K10" s="32"/>
      <c r="L10" s="33"/>
      <c r="M10" s="13"/>
      <c r="N10" s="7"/>
      <c r="O10" s="8"/>
      <c r="P10" s="18"/>
      <c r="R10" s="2" t="s">
        <v>65</v>
      </c>
      <c r="S10" s="1" t="s">
        <v>0</v>
      </c>
    </row>
    <row r="11" spans="2:20" ht="17.25" thickBot="1" thickTop="1">
      <c r="B11" s="4">
        <v>39664</v>
      </c>
      <c r="C11" s="29">
        <v>500000</v>
      </c>
      <c r="D11" s="48" t="s">
        <v>39</v>
      </c>
      <c r="E11" s="9" t="s">
        <v>81</v>
      </c>
      <c r="F11" s="11">
        <v>10000</v>
      </c>
      <c r="G11" s="43">
        <v>0.7883</v>
      </c>
      <c r="H11" s="44">
        <v>0.7913</v>
      </c>
      <c r="I11" s="45">
        <v>0.787</v>
      </c>
      <c r="J11" s="22">
        <f>IF(F11="","",IF(D11="－","∞",ABS((I11-G11))/(ABS(H11-G11))))</f>
        <v>0.43333333333332225</v>
      </c>
      <c r="K11" s="14" t="s">
        <v>66</v>
      </c>
      <c r="L11" s="43">
        <v>0.7913</v>
      </c>
      <c r="M11" s="13">
        <f aca="true" t="shared" si="0" ref="M11:M42">IF(L11="","",(IF(E11="買",(L11-G11)*10000,(G11-L11)*10000)))</f>
        <v>-30.00000000000003</v>
      </c>
      <c r="N11" s="7">
        <f aca="true" t="shared" si="1" ref="N11:N42">IF(M11="","",M11*F11*T11/10000)</f>
        <v>-5790.000000000006</v>
      </c>
      <c r="O11" s="5">
        <f aca="true" t="shared" si="2" ref="O11:O42">IF(F11="","",F11*G11*T11/$B$3)</f>
        <v>1.521419</v>
      </c>
      <c r="P11" s="17" t="str">
        <f aca="true" t="shared" si="3" ref="P11:P42">IF(M11="","",IF(M11&lt;0,"×","○"))</f>
        <v>×</v>
      </c>
      <c r="R11" s="2" t="s">
        <v>67</v>
      </c>
      <c r="S11" s="1" t="s">
        <v>1</v>
      </c>
      <c r="T11" s="46">
        <f aca="true" t="shared" si="4" ref="T11:T42">IF(D11=$R$13,$S$16,(IF(D11=$R$19,$S$16,(IF(D11=$R$16,$S$16,(IF(D11=$R$14,$S$15,(IF(D11=$R$10,$S$13,$S$14)))))))))</f>
        <v>193</v>
      </c>
    </row>
    <row r="12" spans="2:20" ht="17.25" thickBot="1" thickTop="1">
      <c r="B12" s="4">
        <v>39665</v>
      </c>
      <c r="C12" s="29">
        <f aca="true" t="shared" si="5" ref="C12:C43">C11+IF(N11="",0,N11)</f>
        <v>494210</v>
      </c>
      <c r="D12" s="48" t="s">
        <v>39</v>
      </c>
      <c r="E12" s="9" t="s">
        <v>81</v>
      </c>
      <c r="F12" s="11">
        <v>10000</v>
      </c>
      <c r="G12" s="43">
        <v>0.7937</v>
      </c>
      <c r="H12" s="44">
        <v>0.7978</v>
      </c>
      <c r="I12" s="45">
        <v>0.7919</v>
      </c>
      <c r="J12" s="22">
        <f>IF(F12="","",IF(D12="－","∞",ABS((I12-G12))/(ABS(H12-G12))))</f>
        <v>0.43902439024388196</v>
      </c>
      <c r="K12" s="14" t="s">
        <v>68</v>
      </c>
      <c r="L12" s="43">
        <v>0.7919</v>
      </c>
      <c r="M12" s="13">
        <f t="shared" si="0"/>
        <v>17.999999999999126</v>
      </c>
      <c r="N12" s="7">
        <f t="shared" si="1"/>
        <v>3473.9999999998317</v>
      </c>
      <c r="O12" s="5">
        <f t="shared" si="2"/>
        <v>1.531841</v>
      </c>
      <c r="P12" s="17" t="str">
        <f t="shared" si="3"/>
        <v>○</v>
      </c>
      <c r="R12" s="2" t="s">
        <v>69</v>
      </c>
      <c r="S12" s="1" t="s">
        <v>70</v>
      </c>
      <c r="T12" s="46">
        <f t="shared" si="4"/>
        <v>193</v>
      </c>
    </row>
    <row r="13" spans="2:20" ht="17.25" thickBot="1" thickTop="1">
      <c r="B13" s="4">
        <v>39666</v>
      </c>
      <c r="C13" s="29">
        <f t="shared" si="5"/>
        <v>497683.9999999998</v>
      </c>
      <c r="D13" s="48" t="s">
        <v>39</v>
      </c>
      <c r="E13" s="9" t="s">
        <v>2</v>
      </c>
      <c r="F13" s="11"/>
      <c r="G13" s="43"/>
      <c r="H13" s="44"/>
      <c r="I13" s="45"/>
      <c r="J13" s="22">
        <f aca="true" t="shared" si="6" ref="J13:J21">IF(F13="","",IF(D13="－","∞",ABS((I13-G13))/(ABS(H13-G13))))</f>
      </c>
      <c r="K13" s="14" t="s">
        <v>68</v>
      </c>
      <c r="L13" s="43"/>
      <c r="M13" s="13">
        <f t="shared" si="0"/>
      </c>
      <c r="N13" s="7">
        <f t="shared" si="1"/>
      </c>
      <c r="O13" s="5">
        <f t="shared" si="2"/>
      </c>
      <c r="P13" s="17">
        <f t="shared" si="3"/>
      </c>
      <c r="R13" s="2" t="s">
        <v>71</v>
      </c>
      <c r="S13" s="47">
        <v>75</v>
      </c>
      <c r="T13" s="46">
        <f t="shared" si="4"/>
        <v>193</v>
      </c>
    </row>
    <row r="14" spans="2:20" ht="17.25" thickBot="1" thickTop="1">
      <c r="B14" s="4">
        <v>39667</v>
      </c>
      <c r="C14" s="29">
        <f t="shared" si="5"/>
        <v>497683.9999999998</v>
      </c>
      <c r="D14" s="48" t="s">
        <v>39</v>
      </c>
      <c r="E14" s="9" t="s">
        <v>2</v>
      </c>
      <c r="F14" s="11"/>
      <c r="G14" s="43"/>
      <c r="H14" s="44"/>
      <c r="I14" s="45"/>
      <c r="J14" s="22">
        <f t="shared" si="6"/>
      </c>
      <c r="K14" s="14" t="s">
        <v>68</v>
      </c>
      <c r="L14" s="43"/>
      <c r="M14" s="13">
        <f t="shared" si="0"/>
      </c>
      <c r="N14" s="7">
        <f t="shared" si="1"/>
      </c>
      <c r="O14" s="5">
        <f t="shared" si="2"/>
      </c>
      <c r="P14" s="17">
        <f t="shared" si="3"/>
      </c>
      <c r="R14" s="2" t="s">
        <v>72</v>
      </c>
      <c r="S14" s="47">
        <v>109</v>
      </c>
      <c r="T14" s="46">
        <f t="shared" si="4"/>
        <v>193</v>
      </c>
    </row>
    <row r="15" spans="2:20" ht="17.25" thickBot="1" thickTop="1">
      <c r="B15" s="4">
        <v>39668</v>
      </c>
      <c r="C15" s="29">
        <f t="shared" si="5"/>
        <v>497683.9999999998</v>
      </c>
      <c r="D15" s="48" t="s">
        <v>39</v>
      </c>
      <c r="E15" s="9" t="s">
        <v>2</v>
      </c>
      <c r="F15" s="11"/>
      <c r="G15" s="43"/>
      <c r="H15" s="44"/>
      <c r="I15" s="45"/>
      <c r="J15" s="22">
        <f t="shared" si="6"/>
      </c>
      <c r="K15" s="14" t="s">
        <v>68</v>
      </c>
      <c r="L15" s="43"/>
      <c r="M15" s="13">
        <f t="shared" si="0"/>
      </c>
      <c r="N15" s="7">
        <f t="shared" si="1"/>
      </c>
      <c r="O15" s="5">
        <f t="shared" si="2"/>
      </c>
      <c r="P15" s="17">
        <f t="shared" si="3"/>
      </c>
      <c r="R15" s="2" t="s">
        <v>73</v>
      </c>
      <c r="S15" s="47">
        <v>193</v>
      </c>
      <c r="T15" s="46">
        <f t="shared" si="4"/>
        <v>193</v>
      </c>
    </row>
    <row r="16" spans="2:20" ht="17.25" thickBot="1" thickTop="1">
      <c r="B16" s="4">
        <v>39671</v>
      </c>
      <c r="C16" s="29">
        <f t="shared" si="5"/>
        <v>497683.9999999998</v>
      </c>
      <c r="D16" s="48" t="s">
        <v>39</v>
      </c>
      <c r="E16" s="9" t="s">
        <v>0</v>
      </c>
      <c r="F16" s="11">
        <v>10000</v>
      </c>
      <c r="G16" s="43">
        <v>0.7806</v>
      </c>
      <c r="H16" s="44">
        <v>0.7778</v>
      </c>
      <c r="I16" s="45">
        <v>0.7844</v>
      </c>
      <c r="J16" s="22">
        <f t="shared" si="6"/>
        <v>1.357142857142908</v>
      </c>
      <c r="K16" s="14" t="s">
        <v>68</v>
      </c>
      <c r="L16" s="43">
        <v>0.7802</v>
      </c>
      <c r="M16" s="13">
        <f t="shared" si="0"/>
        <v>-3.9999999999995595</v>
      </c>
      <c r="N16" s="7">
        <f t="shared" si="1"/>
        <v>-771.9999999999151</v>
      </c>
      <c r="O16" s="5">
        <f t="shared" si="2"/>
        <v>1.506558</v>
      </c>
      <c r="P16" s="17" t="str">
        <f t="shared" si="3"/>
        <v>×</v>
      </c>
      <c r="R16" s="2" t="s">
        <v>74</v>
      </c>
      <c r="S16" s="47">
        <v>98</v>
      </c>
      <c r="T16" s="46">
        <f t="shared" si="4"/>
        <v>193</v>
      </c>
    </row>
    <row r="17" spans="2:20" ht="17.25" thickBot="1" thickTop="1">
      <c r="B17" s="4">
        <v>39672</v>
      </c>
      <c r="C17" s="29">
        <f t="shared" si="5"/>
        <v>496911.9999999999</v>
      </c>
      <c r="D17" s="48" t="s">
        <v>39</v>
      </c>
      <c r="E17" s="9" t="s">
        <v>2</v>
      </c>
      <c r="F17" s="11"/>
      <c r="G17" s="43"/>
      <c r="H17" s="44"/>
      <c r="I17" s="45"/>
      <c r="J17" s="22">
        <f t="shared" si="6"/>
      </c>
      <c r="K17" s="14" t="s">
        <v>68</v>
      </c>
      <c r="L17" s="43"/>
      <c r="M17" s="13">
        <f t="shared" si="0"/>
      </c>
      <c r="N17" s="7">
        <f t="shared" si="1"/>
      </c>
      <c r="O17" s="5">
        <f t="shared" si="2"/>
      </c>
      <c r="P17" s="17">
        <f t="shared" si="3"/>
      </c>
      <c r="R17" s="2" t="s">
        <v>75</v>
      </c>
      <c r="S17" s="2"/>
      <c r="T17" s="46">
        <f t="shared" si="4"/>
        <v>193</v>
      </c>
    </row>
    <row r="18" spans="2:20" ht="17.25" thickBot="1" thickTop="1">
      <c r="B18" s="4">
        <v>39673</v>
      </c>
      <c r="C18" s="29">
        <f t="shared" si="5"/>
        <v>496911.9999999999</v>
      </c>
      <c r="D18" s="48" t="s">
        <v>39</v>
      </c>
      <c r="E18" s="9" t="s">
        <v>1</v>
      </c>
      <c r="F18" s="11">
        <v>10000</v>
      </c>
      <c r="G18" s="43">
        <v>0.7865</v>
      </c>
      <c r="H18" s="44">
        <v>0.7909</v>
      </c>
      <c r="I18" s="45">
        <v>0.7845</v>
      </c>
      <c r="J18" s="22">
        <f t="shared" si="6"/>
        <v>0.45454545454544765</v>
      </c>
      <c r="K18" s="14" t="s">
        <v>68</v>
      </c>
      <c r="L18" s="43">
        <v>0.7909</v>
      </c>
      <c r="M18" s="13">
        <f t="shared" si="0"/>
        <v>-44.0000000000007</v>
      </c>
      <c r="N18" s="7">
        <f t="shared" si="1"/>
        <v>-8492.000000000136</v>
      </c>
      <c r="O18" s="5">
        <f t="shared" si="2"/>
        <v>1.517945</v>
      </c>
      <c r="P18" s="17" t="str">
        <f t="shared" si="3"/>
        <v>×</v>
      </c>
      <c r="R18" s="2" t="s">
        <v>76</v>
      </c>
      <c r="S18" s="2"/>
      <c r="T18" s="46">
        <f t="shared" si="4"/>
        <v>193</v>
      </c>
    </row>
    <row r="19" spans="2:20" ht="17.25" thickBot="1" thickTop="1">
      <c r="B19" s="4">
        <v>39674</v>
      </c>
      <c r="C19" s="29">
        <f t="shared" si="5"/>
        <v>488419.99999999977</v>
      </c>
      <c r="D19" s="48" t="s">
        <v>39</v>
      </c>
      <c r="E19" s="9" t="s">
        <v>1</v>
      </c>
      <c r="F19" s="11">
        <v>10000</v>
      </c>
      <c r="G19" s="43">
        <v>0.799</v>
      </c>
      <c r="H19" s="44">
        <v>0.8038</v>
      </c>
      <c r="I19" s="45">
        <v>0.7939</v>
      </c>
      <c r="J19" s="22">
        <f t="shared" si="6"/>
        <v>1.0625000000000173</v>
      </c>
      <c r="K19" s="14" t="s">
        <v>68</v>
      </c>
      <c r="L19" s="43">
        <v>0.7939</v>
      </c>
      <c r="M19" s="13">
        <f t="shared" si="0"/>
        <v>50.999999999999936</v>
      </c>
      <c r="N19" s="7">
        <f t="shared" si="1"/>
        <v>9842.999999999987</v>
      </c>
      <c r="O19" s="5">
        <f t="shared" si="2"/>
        <v>1.54207</v>
      </c>
      <c r="P19" s="17" t="str">
        <f t="shared" si="3"/>
        <v>○</v>
      </c>
      <c r="R19" s="2" t="s">
        <v>77</v>
      </c>
      <c r="S19" s="2"/>
      <c r="T19" s="46">
        <f t="shared" si="4"/>
        <v>193</v>
      </c>
    </row>
    <row r="20" spans="2:20" ht="17.25" thickBot="1" thickTop="1">
      <c r="B20" s="4">
        <v>39675</v>
      </c>
      <c r="C20" s="29">
        <f t="shared" si="5"/>
        <v>498262.99999999977</v>
      </c>
      <c r="D20" s="48" t="s">
        <v>39</v>
      </c>
      <c r="E20" s="9" t="s">
        <v>0</v>
      </c>
      <c r="F20" s="11">
        <v>10000</v>
      </c>
      <c r="G20" s="43">
        <v>0.7918</v>
      </c>
      <c r="H20" s="44">
        <v>0.788</v>
      </c>
      <c r="I20" s="45">
        <v>0.7942</v>
      </c>
      <c r="J20" s="22">
        <f t="shared" si="6"/>
        <v>0.6315789473684533</v>
      </c>
      <c r="K20" s="14" t="s">
        <v>68</v>
      </c>
      <c r="L20" s="43">
        <v>0.7942</v>
      </c>
      <c r="M20" s="13">
        <f t="shared" si="0"/>
        <v>24.00000000000069</v>
      </c>
      <c r="N20" s="7">
        <f t="shared" si="1"/>
        <v>4632.000000000134</v>
      </c>
      <c r="O20" s="5">
        <f t="shared" si="2"/>
        <v>1.5281739999999997</v>
      </c>
      <c r="P20" s="17" t="str">
        <f t="shared" si="3"/>
        <v>○</v>
      </c>
      <c r="R20" s="1" t="s">
        <v>70</v>
      </c>
      <c r="S20" s="2"/>
      <c r="T20" s="46">
        <f t="shared" si="4"/>
        <v>193</v>
      </c>
    </row>
    <row r="21" spans="2:20" ht="17.25" thickBot="1" thickTop="1">
      <c r="B21" s="4">
        <v>39678</v>
      </c>
      <c r="C21" s="29">
        <f t="shared" si="5"/>
        <v>502894.9999999999</v>
      </c>
      <c r="D21" s="48" t="s">
        <v>39</v>
      </c>
      <c r="E21" s="9" t="s">
        <v>0</v>
      </c>
      <c r="F21" s="11">
        <v>10000</v>
      </c>
      <c r="G21" s="43">
        <v>0.7876</v>
      </c>
      <c r="H21" s="44">
        <v>0.7838</v>
      </c>
      <c r="I21" s="45">
        <v>0.7898</v>
      </c>
      <c r="J21" s="22">
        <f t="shared" si="6"/>
        <v>0.5789473684210603</v>
      </c>
      <c r="K21" s="14" t="s">
        <v>68</v>
      </c>
      <c r="L21" s="43">
        <v>0.7898</v>
      </c>
      <c r="M21" s="13">
        <f t="shared" si="0"/>
        <v>21.999999999999797</v>
      </c>
      <c r="N21" s="7">
        <f t="shared" si="1"/>
        <v>4245.999999999961</v>
      </c>
      <c r="O21" s="5">
        <f t="shared" si="2"/>
        <v>1.520068</v>
      </c>
      <c r="P21" s="17" t="str">
        <f t="shared" si="3"/>
        <v>○</v>
      </c>
      <c r="R21" s="2"/>
      <c r="T21" s="46">
        <f t="shared" si="4"/>
        <v>193</v>
      </c>
    </row>
    <row r="22" spans="2:20" ht="17.25" thickBot="1" thickTop="1">
      <c r="B22" s="4">
        <v>39679</v>
      </c>
      <c r="C22" s="29">
        <f t="shared" si="5"/>
        <v>507140.9999999998</v>
      </c>
      <c r="D22" s="48" t="s">
        <v>39</v>
      </c>
      <c r="E22" s="9" t="s">
        <v>2</v>
      </c>
      <c r="F22" s="11"/>
      <c r="G22" s="43"/>
      <c r="H22" s="44"/>
      <c r="I22" s="45"/>
      <c r="J22" s="22">
        <f>IF(F22="","",IF(D22="－","∞",ABS((I22-G22))/(ABS(H22-G22))))</f>
      </c>
      <c r="K22" s="14" t="s">
        <v>68</v>
      </c>
      <c r="L22" s="43"/>
      <c r="M22" s="13">
        <f t="shared" si="0"/>
      </c>
      <c r="N22" s="7">
        <f t="shared" si="1"/>
      </c>
      <c r="O22" s="5">
        <f t="shared" si="2"/>
      </c>
      <c r="P22" s="17">
        <f t="shared" si="3"/>
      </c>
      <c r="R22" s="2"/>
      <c r="T22" s="46">
        <f t="shared" si="4"/>
        <v>193</v>
      </c>
    </row>
    <row r="23" spans="2:20" ht="17.25" thickBot="1" thickTop="1">
      <c r="B23" s="4">
        <v>39680</v>
      </c>
      <c r="C23" s="29">
        <f t="shared" si="5"/>
        <v>507140.9999999998</v>
      </c>
      <c r="D23" s="48" t="s">
        <v>39</v>
      </c>
      <c r="E23" s="9" t="s">
        <v>2</v>
      </c>
      <c r="F23" s="11"/>
      <c r="G23" s="43"/>
      <c r="H23" s="44"/>
      <c r="I23" s="45"/>
      <c r="J23" s="22">
        <f>IF(F23="","",IF(D23="－","∞",ABS((I23-G23))/(ABS(H23-G23))))</f>
      </c>
      <c r="K23" s="14" t="s">
        <v>68</v>
      </c>
      <c r="L23" s="43"/>
      <c r="M23" s="13">
        <f t="shared" si="0"/>
      </c>
      <c r="N23" s="7">
        <f t="shared" si="1"/>
      </c>
      <c r="O23" s="5">
        <f t="shared" si="2"/>
      </c>
      <c r="P23" s="17">
        <f t="shared" si="3"/>
      </c>
      <c r="T23" s="46">
        <f t="shared" si="4"/>
        <v>193</v>
      </c>
    </row>
    <row r="24" spans="2:20" ht="17.25" thickBot="1" thickTop="1">
      <c r="B24" s="4">
        <v>39681</v>
      </c>
      <c r="C24" s="29">
        <f t="shared" si="5"/>
        <v>507140.9999999998</v>
      </c>
      <c r="D24" s="48" t="s">
        <v>39</v>
      </c>
      <c r="E24" s="9" t="s">
        <v>2</v>
      </c>
      <c r="F24" s="11"/>
      <c r="G24" s="43"/>
      <c r="H24" s="44"/>
      <c r="I24" s="45"/>
      <c r="J24" s="22">
        <f aca="true" t="shared" si="7" ref="J24:J32">IF(F24="","",IF(D24="－","∞",ABS((I24-G24))/(ABS(H24-G24))))</f>
      </c>
      <c r="K24" s="14" t="s">
        <v>68</v>
      </c>
      <c r="L24" s="43"/>
      <c r="M24" s="13">
        <f t="shared" si="0"/>
      </c>
      <c r="N24" s="7">
        <f t="shared" si="1"/>
      </c>
      <c r="O24" s="5">
        <f t="shared" si="2"/>
      </c>
      <c r="P24" s="17">
        <f t="shared" si="3"/>
      </c>
      <c r="T24" s="46">
        <f t="shared" si="4"/>
        <v>193</v>
      </c>
    </row>
    <row r="25" spans="2:20" ht="17.25" thickBot="1" thickTop="1">
      <c r="B25" s="4">
        <v>39682</v>
      </c>
      <c r="C25" s="29">
        <f t="shared" si="5"/>
        <v>507140.9999999998</v>
      </c>
      <c r="D25" s="48" t="s">
        <v>39</v>
      </c>
      <c r="E25" s="9" t="s">
        <v>2</v>
      </c>
      <c r="F25" s="11"/>
      <c r="G25" s="43"/>
      <c r="H25" s="44"/>
      <c r="I25" s="45"/>
      <c r="J25" s="22">
        <f t="shared" si="7"/>
      </c>
      <c r="K25" s="14" t="s">
        <v>68</v>
      </c>
      <c r="L25" s="43"/>
      <c r="M25" s="13">
        <f t="shared" si="0"/>
      </c>
      <c r="N25" s="7">
        <f t="shared" si="1"/>
      </c>
      <c r="O25" s="5">
        <f t="shared" si="2"/>
      </c>
      <c r="P25" s="17">
        <f t="shared" si="3"/>
      </c>
      <c r="T25" s="46">
        <f t="shared" si="4"/>
        <v>193</v>
      </c>
    </row>
    <row r="26" spans="2:20" ht="17.25" thickBot="1" thickTop="1">
      <c r="B26" s="4">
        <v>39685</v>
      </c>
      <c r="C26" s="29">
        <f t="shared" si="5"/>
        <v>507140.9999999998</v>
      </c>
      <c r="D26" s="48" t="s">
        <v>39</v>
      </c>
      <c r="E26" s="9" t="s">
        <v>1</v>
      </c>
      <c r="F26" s="11">
        <v>10000</v>
      </c>
      <c r="G26" s="43">
        <v>0.7982</v>
      </c>
      <c r="H26" s="44">
        <v>0.8019</v>
      </c>
      <c r="I26" s="45">
        <v>0.7965</v>
      </c>
      <c r="J26" s="22">
        <f t="shared" si="7"/>
        <v>0.45945945945947814</v>
      </c>
      <c r="K26" s="14" t="s">
        <v>68</v>
      </c>
      <c r="L26" s="43">
        <v>0.7965</v>
      </c>
      <c r="M26" s="13">
        <f t="shared" si="0"/>
        <v>17.000000000000348</v>
      </c>
      <c r="N26" s="7">
        <f t="shared" si="1"/>
        <v>3281.0000000000673</v>
      </c>
      <c r="O26" s="5">
        <f t="shared" si="2"/>
        <v>1.540526</v>
      </c>
      <c r="P26" s="17" t="str">
        <f t="shared" si="3"/>
        <v>○</v>
      </c>
      <c r="T26" s="46">
        <f t="shared" si="4"/>
        <v>193</v>
      </c>
    </row>
    <row r="27" spans="2:20" ht="17.25" thickBot="1" thickTop="1">
      <c r="B27" s="4">
        <v>39686</v>
      </c>
      <c r="C27" s="29">
        <f t="shared" si="5"/>
        <v>510421.9999999999</v>
      </c>
      <c r="D27" s="48" t="s">
        <v>39</v>
      </c>
      <c r="E27" s="9" t="s">
        <v>2</v>
      </c>
      <c r="F27" s="11"/>
      <c r="G27" s="43"/>
      <c r="H27" s="44"/>
      <c r="I27" s="45"/>
      <c r="J27" s="22">
        <f t="shared" si="7"/>
      </c>
      <c r="K27" s="14" t="s">
        <v>68</v>
      </c>
      <c r="L27" s="43"/>
      <c r="M27" s="13">
        <f t="shared" si="0"/>
      </c>
      <c r="N27" s="7">
        <f t="shared" si="1"/>
      </c>
      <c r="O27" s="5">
        <f t="shared" si="2"/>
      </c>
      <c r="P27" s="17">
        <f t="shared" si="3"/>
      </c>
      <c r="T27" s="46">
        <f t="shared" si="4"/>
        <v>193</v>
      </c>
    </row>
    <row r="28" spans="2:20" ht="17.25" thickBot="1" thickTop="1">
      <c r="B28" s="4">
        <v>39687</v>
      </c>
      <c r="C28" s="29">
        <f t="shared" si="5"/>
        <v>510421.9999999999</v>
      </c>
      <c r="D28" s="48" t="s">
        <v>39</v>
      </c>
      <c r="E28" s="9" t="s">
        <v>2</v>
      </c>
      <c r="F28" s="11"/>
      <c r="G28" s="43"/>
      <c r="H28" s="44"/>
      <c r="I28" s="45"/>
      <c r="J28" s="22">
        <f t="shared" si="7"/>
      </c>
      <c r="K28" s="14" t="s">
        <v>68</v>
      </c>
      <c r="L28" s="43"/>
      <c r="M28" s="13">
        <f t="shared" si="0"/>
      </c>
      <c r="N28" s="7">
        <f t="shared" si="1"/>
      </c>
      <c r="O28" s="5">
        <f t="shared" si="2"/>
      </c>
      <c r="P28" s="17">
        <f t="shared" si="3"/>
      </c>
      <c r="T28" s="46">
        <f t="shared" si="4"/>
        <v>193</v>
      </c>
    </row>
    <row r="29" spans="2:20" ht="17.25" thickBot="1" thickTop="1">
      <c r="B29" s="4">
        <v>39688</v>
      </c>
      <c r="C29" s="29">
        <f t="shared" si="5"/>
        <v>510421.9999999999</v>
      </c>
      <c r="D29" s="48" t="s">
        <v>39</v>
      </c>
      <c r="E29" s="9" t="s">
        <v>2</v>
      </c>
      <c r="F29" s="11"/>
      <c r="G29" s="43"/>
      <c r="H29" s="44"/>
      <c r="I29" s="45"/>
      <c r="J29" s="22">
        <f t="shared" si="7"/>
      </c>
      <c r="K29" s="14" t="s">
        <v>68</v>
      </c>
      <c r="L29" s="43"/>
      <c r="M29" s="13">
        <f t="shared" si="0"/>
      </c>
      <c r="N29" s="7">
        <f t="shared" si="1"/>
      </c>
      <c r="O29" s="5">
        <f t="shared" si="2"/>
      </c>
      <c r="P29" s="17">
        <f t="shared" si="3"/>
      </c>
      <c r="T29" s="46">
        <f t="shared" si="4"/>
        <v>193</v>
      </c>
    </row>
    <row r="30" spans="2:20" ht="17.25" thickBot="1" thickTop="1">
      <c r="B30" s="4">
        <v>39689</v>
      </c>
      <c r="C30" s="29">
        <f t="shared" si="5"/>
        <v>510421.9999999999</v>
      </c>
      <c r="D30" s="48" t="s">
        <v>39</v>
      </c>
      <c r="E30" s="9" t="s">
        <v>2</v>
      </c>
      <c r="F30" s="11"/>
      <c r="G30" s="43"/>
      <c r="H30" s="44"/>
      <c r="I30" s="45"/>
      <c r="J30" s="22">
        <f t="shared" si="7"/>
      </c>
      <c r="K30" s="14" t="s">
        <v>68</v>
      </c>
      <c r="L30" s="43"/>
      <c r="M30" s="13">
        <f t="shared" si="0"/>
      </c>
      <c r="N30" s="7">
        <f t="shared" si="1"/>
      </c>
      <c r="O30" s="5">
        <f t="shared" si="2"/>
      </c>
      <c r="P30" s="17">
        <f t="shared" si="3"/>
      </c>
      <c r="T30" s="46">
        <f t="shared" si="4"/>
        <v>193</v>
      </c>
    </row>
    <row r="31" spans="2:20" ht="17.25" thickBot="1" thickTop="1">
      <c r="B31" s="4">
        <v>39692</v>
      </c>
      <c r="C31" s="29">
        <f t="shared" si="5"/>
        <v>510421.9999999999</v>
      </c>
      <c r="D31" s="48" t="s">
        <v>39</v>
      </c>
      <c r="E31" s="9" t="s">
        <v>2</v>
      </c>
      <c r="F31" s="11"/>
      <c r="G31" s="43"/>
      <c r="H31" s="44"/>
      <c r="I31" s="45"/>
      <c r="J31" s="22">
        <f t="shared" si="7"/>
      </c>
      <c r="K31" s="14" t="s">
        <v>68</v>
      </c>
      <c r="L31" s="43"/>
      <c r="M31" s="13">
        <f t="shared" si="0"/>
      </c>
      <c r="N31" s="7">
        <f t="shared" si="1"/>
      </c>
      <c r="O31" s="5">
        <f t="shared" si="2"/>
      </c>
      <c r="P31" s="17">
        <f t="shared" si="3"/>
      </c>
      <c r="T31" s="46">
        <f t="shared" si="4"/>
        <v>193</v>
      </c>
    </row>
    <row r="32" spans="2:20" ht="17.25" thickBot="1" thickTop="1">
      <c r="B32" s="4">
        <v>39693</v>
      </c>
      <c r="C32" s="29">
        <f t="shared" si="5"/>
        <v>510421.9999999999</v>
      </c>
      <c r="D32" s="48" t="s">
        <v>39</v>
      </c>
      <c r="E32" s="9" t="s">
        <v>2</v>
      </c>
      <c r="F32" s="11"/>
      <c r="G32" s="43"/>
      <c r="H32" s="44"/>
      <c r="I32" s="45"/>
      <c r="J32" s="22">
        <f t="shared" si="7"/>
      </c>
      <c r="K32" s="14" t="s">
        <v>68</v>
      </c>
      <c r="L32" s="43"/>
      <c r="M32" s="13">
        <f t="shared" si="0"/>
      </c>
      <c r="N32" s="7">
        <f t="shared" si="1"/>
      </c>
      <c r="O32" s="5">
        <f t="shared" si="2"/>
      </c>
      <c r="P32" s="17">
        <f t="shared" si="3"/>
      </c>
      <c r="T32" s="46">
        <f t="shared" si="4"/>
        <v>193</v>
      </c>
    </row>
    <row r="33" spans="2:20" ht="17.25" thickBot="1" thickTop="1">
      <c r="B33" s="4">
        <v>39694</v>
      </c>
      <c r="C33" s="29">
        <f t="shared" si="5"/>
        <v>510421.9999999999</v>
      </c>
      <c r="D33" s="48" t="s">
        <v>39</v>
      </c>
      <c r="E33" s="9" t="s">
        <v>2</v>
      </c>
      <c r="F33" s="11"/>
      <c r="G33" s="43"/>
      <c r="H33" s="44"/>
      <c r="I33" s="45"/>
      <c r="J33" s="22">
        <f>IF(F33="","",IF(D33="－","∞",ABS((I33-G33))/(ABS(H33-G33))))</f>
      </c>
      <c r="K33" s="14" t="s">
        <v>68</v>
      </c>
      <c r="L33" s="43"/>
      <c r="M33" s="13">
        <f t="shared" si="0"/>
      </c>
      <c r="N33" s="7">
        <f t="shared" si="1"/>
      </c>
      <c r="O33" s="5">
        <f t="shared" si="2"/>
      </c>
      <c r="P33" s="17">
        <f t="shared" si="3"/>
      </c>
      <c r="T33" s="46">
        <f t="shared" si="4"/>
        <v>193</v>
      </c>
    </row>
    <row r="34" spans="2:20" ht="17.25" thickBot="1" thickTop="1">
      <c r="B34" s="4">
        <v>39695</v>
      </c>
      <c r="C34" s="29">
        <f t="shared" si="5"/>
        <v>510421.9999999999</v>
      </c>
      <c r="D34" s="48" t="s">
        <v>39</v>
      </c>
      <c r="E34" s="9" t="s">
        <v>1</v>
      </c>
      <c r="F34" s="11">
        <v>10000</v>
      </c>
      <c r="G34" s="43">
        <v>0.8168</v>
      </c>
      <c r="H34" s="44">
        <v>0.8199</v>
      </c>
      <c r="I34" s="45">
        <v>0.8152</v>
      </c>
      <c r="J34" s="22">
        <f>IF(F34="","",IF(D34="－","∞",ABS((I34-G34))/(ABS(H34-G34))))</f>
        <v>0.5161290322580449</v>
      </c>
      <c r="K34" s="14" t="s">
        <v>68</v>
      </c>
      <c r="L34" s="43">
        <v>0.8152</v>
      </c>
      <c r="M34" s="13">
        <f t="shared" si="0"/>
        <v>15.999999999999348</v>
      </c>
      <c r="N34" s="7">
        <f t="shared" si="1"/>
        <v>3087.999999999874</v>
      </c>
      <c r="O34" s="5">
        <f t="shared" si="2"/>
        <v>1.576424</v>
      </c>
      <c r="P34" s="17" t="str">
        <f t="shared" si="3"/>
        <v>○</v>
      </c>
      <c r="T34" s="46">
        <f t="shared" si="4"/>
        <v>193</v>
      </c>
    </row>
    <row r="35" spans="2:20" ht="17.25" thickBot="1" thickTop="1">
      <c r="B35" s="4">
        <v>39696</v>
      </c>
      <c r="C35" s="29">
        <f t="shared" si="5"/>
        <v>513509.99999999977</v>
      </c>
      <c r="D35" s="48" t="s">
        <v>39</v>
      </c>
      <c r="E35" s="9" t="s">
        <v>2</v>
      </c>
      <c r="F35" s="11"/>
      <c r="G35" s="43"/>
      <c r="H35" s="44"/>
      <c r="I35" s="45"/>
      <c r="J35" s="22">
        <f aca="true" t="shared" si="8" ref="J35:J42">IF(F35="","",IF(D35="－","∞",ABS((I35-G35))/(ABS(H35-G35))))</f>
      </c>
      <c r="K35" s="14" t="s">
        <v>68</v>
      </c>
      <c r="L35" s="43"/>
      <c r="M35" s="13">
        <f t="shared" si="0"/>
      </c>
      <c r="N35" s="7">
        <f t="shared" si="1"/>
      </c>
      <c r="O35" s="5">
        <f t="shared" si="2"/>
      </c>
      <c r="P35" s="17">
        <f t="shared" si="3"/>
      </c>
      <c r="T35" s="46">
        <f t="shared" si="4"/>
        <v>193</v>
      </c>
    </row>
    <row r="36" spans="2:20" ht="17.25" thickBot="1" thickTop="1">
      <c r="B36" s="4">
        <v>39699</v>
      </c>
      <c r="C36" s="29">
        <f t="shared" si="5"/>
        <v>513509.99999999977</v>
      </c>
      <c r="D36" s="48" t="s">
        <v>39</v>
      </c>
      <c r="E36" s="9" t="s">
        <v>2</v>
      </c>
      <c r="F36" s="11"/>
      <c r="G36" s="43"/>
      <c r="H36" s="44"/>
      <c r="I36" s="45"/>
      <c r="J36" s="22">
        <f t="shared" si="8"/>
      </c>
      <c r="K36" s="14" t="s">
        <v>68</v>
      </c>
      <c r="L36" s="43"/>
      <c r="M36" s="13">
        <f t="shared" si="0"/>
      </c>
      <c r="N36" s="7">
        <f t="shared" si="1"/>
      </c>
      <c r="O36" s="5">
        <f t="shared" si="2"/>
      </c>
      <c r="P36" s="17">
        <f t="shared" si="3"/>
      </c>
      <c r="T36" s="46">
        <f t="shared" si="4"/>
        <v>193</v>
      </c>
    </row>
    <row r="37" spans="2:20" ht="17.25" thickBot="1" thickTop="1">
      <c r="B37" s="4">
        <v>39700</v>
      </c>
      <c r="C37" s="29">
        <f t="shared" si="5"/>
        <v>513509.99999999977</v>
      </c>
      <c r="D37" s="48" t="s">
        <v>39</v>
      </c>
      <c r="E37" s="9" t="s">
        <v>2</v>
      </c>
      <c r="F37" s="11"/>
      <c r="G37" s="43"/>
      <c r="H37" s="44"/>
      <c r="I37" s="45"/>
      <c r="J37" s="22">
        <f t="shared" si="8"/>
      </c>
      <c r="K37" s="14" t="s">
        <v>68</v>
      </c>
      <c r="L37" s="43"/>
      <c r="M37" s="13">
        <f t="shared" si="0"/>
      </c>
      <c r="N37" s="7">
        <f t="shared" si="1"/>
      </c>
      <c r="O37" s="5">
        <f t="shared" si="2"/>
      </c>
      <c r="P37" s="17">
        <f t="shared" si="3"/>
      </c>
      <c r="T37" s="46">
        <f t="shared" si="4"/>
        <v>193</v>
      </c>
    </row>
    <row r="38" spans="2:20" ht="17.25" thickBot="1" thickTop="1">
      <c r="B38" s="4">
        <v>39701</v>
      </c>
      <c r="C38" s="29">
        <f t="shared" si="5"/>
        <v>513509.99999999977</v>
      </c>
      <c r="D38" s="48" t="s">
        <v>39</v>
      </c>
      <c r="E38" s="9" t="s">
        <v>2</v>
      </c>
      <c r="F38" s="11"/>
      <c r="G38" s="43"/>
      <c r="H38" s="44"/>
      <c r="I38" s="45"/>
      <c r="J38" s="22">
        <f t="shared" si="8"/>
      </c>
      <c r="K38" s="14" t="s">
        <v>68</v>
      </c>
      <c r="L38" s="43"/>
      <c r="M38" s="13">
        <f t="shared" si="0"/>
      </c>
      <c r="N38" s="7">
        <f t="shared" si="1"/>
      </c>
      <c r="O38" s="5">
        <f t="shared" si="2"/>
      </c>
      <c r="P38" s="17">
        <f t="shared" si="3"/>
      </c>
      <c r="T38" s="46">
        <f t="shared" si="4"/>
        <v>193</v>
      </c>
    </row>
    <row r="39" spans="2:20" ht="17.25" thickBot="1" thickTop="1">
      <c r="B39" s="4">
        <v>39702</v>
      </c>
      <c r="C39" s="29">
        <f t="shared" si="5"/>
        <v>513509.99999999977</v>
      </c>
      <c r="D39" s="48" t="s">
        <v>39</v>
      </c>
      <c r="E39" s="9" t="s">
        <v>0</v>
      </c>
      <c r="F39" s="11">
        <v>10000</v>
      </c>
      <c r="G39" s="43">
        <v>0.7975</v>
      </c>
      <c r="H39" s="44">
        <v>0.7941</v>
      </c>
      <c r="I39" s="45">
        <v>0.7998</v>
      </c>
      <c r="J39" s="22">
        <f t="shared" si="8"/>
        <v>0.6764705882352932</v>
      </c>
      <c r="K39" s="14" t="s">
        <v>68</v>
      </c>
      <c r="L39" s="43">
        <v>0.7941</v>
      </c>
      <c r="M39" s="13">
        <f t="shared" si="0"/>
        <v>-33.99999999999959</v>
      </c>
      <c r="N39" s="7">
        <f t="shared" si="1"/>
        <v>-6561.99999999992</v>
      </c>
      <c r="O39" s="5">
        <f t="shared" si="2"/>
        <v>1.539175</v>
      </c>
      <c r="P39" s="17" t="str">
        <f t="shared" si="3"/>
        <v>×</v>
      </c>
      <c r="T39" s="46">
        <f t="shared" si="4"/>
        <v>193</v>
      </c>
    </row>
    <row r="40" spans="2:20" ht="17.25" thickBot="1" thickTop="1">
      <c r="B40" s="4">
        <v>39703</v>
      </c>
      <c r="C40" s="29">
        <f t="shared" si="5"/>
        <v>506947.9999999998</v>
      </c>
      <c r="D40" s="48" t="s">
        <v>39</v>
      </c>
      <c r="E40" s="9" t="s">
        <v>2</v>
      </c>
      <c r="F40" s="11"/>
      <c r="G40" s="43"/>
      <c r="H40" s="44"/>
      <c r="I40" s="45"/>
      <c r="J40" s="22">
        <f t="shared" si="8"/>
      </c>
      <c r="K40" s="14" t="s">
        <v>68</v>
      </c>
      <c r="L40" s="43"/>
      <c r="M40" s="13">
        <f t="shared" si="0"/>
      </c>
      <c r="N40" s="7">
        <f t="shared" si="1"/>
      </c>
      <c r="O40" s="5">
        <f t="shared" si="2"/>
      </c>
      <c r="P40" s="17">
        <f t="shared" si="3"/>
      </c>
      <c r="T40" s="46">
        <f t="shared" si="4"/>
        <v>193</v>
      </c>
    </row>
    <row r="41" spans="2:20" ht="17.25" thickBot="1" thickTop="1">
      <c r="B41" s="4">
        <v>39706</v>
      </c>
      <c r="C41" s="29">
        <f t="shared" si="5"/>
        <v>506947.9999999998</v>
      </c>
      <c r="D41" s="48" t="s">
        <v>39</v>
      </c>
      <c r="E41" s="9" t="s">
        <v>2</v>
      </c>
      <c r="F41" s="11"/>
      <c r="G41" s="43"/>
      <c r="H41" s="44"/>
      <c r="I41" s="45"/>
      <c r="J41" s="22">
        <f t="shared" si="8"/>
      </c>
      <c r="K41" s="14" t="s">
        <v>68</v>
      </c>
      <c r="L41" s="43"/>
      <c r="M41" s="13">
        <f t="shared" si="0"/>
      </c>
      <c r="N41" s="7">
        <f t="shared" si="1"/>
      </c>
      <c r="O41" s="5">
        <f t="shared" si="2"/>
      </c>
      <c r="P41" s="17">
        <f t="shared" si="3"/>
      </c>
      <c r="T41" s="46">
        <f t="shared" si="4"/>
        <v>193</v>
      </c>
    </row>
    <row r="42" spans="2:20" ht="17.25" thickBot="1" thickTop="1">
      <c r="B42" s="4">
        <v>39707</v>
      </c>
      <c r="C42" s="29">
        <f t="shared" si="5"/>
        <v>506947.9999999998</v>
      </c>
      <c r="D42" s="48" t="s">
        <v>39</v>
      </c>
      <c r="E42" s="9" t="s">
        <v>2</v>
      </c>
      <c r="F42" s="11"/>
      <c r="G42" s="43"/>
      <c r="H42" s="44"/>
      <c r="I42" s="45"/>
      <c r="J42" s="22">
        <f t="shared" si="8"/>
      </c>
      <c r="K42" s="14" t="s">
        <v>68</v>
      </c>
      <c r="L42" s="43"/>
      <c r="M42" s="13">
        <f t="shared" si="0"/>
      </c>
      <c r="N42" s="7">
        <f t="shared" si="1"/>
      </c>
      <c r="O42" s="5">
        <f t="shared" si="2"/>
      </c>
      <c r="P42" s="17">
        <f t="shared" si="3"/>
      </c>
      <c r="T42" s="46">
        <f t="shared" si="4"/>
        <v>193</v>
      </c>
    </row>
    <row r="43" spans="2:20" ht="17.25" thickBot="1" thickTop="1">
      <c r="B43" s="4">
        <v>39708</v>
      </c>
      <c r="C43" s="29">
        <f t="shared" si="5"/>
        <v>506947.9999999998</v>
      </c>
      <c r="D43" s="48" t="s">
        <v>39</v>
      </c>
      <c r="E43" s="9" t="s">
        <v>2</v>
      </c>
      <c r="F43" s="11"/>
      <c r="G43" s="43"/>
      <c r="H43" s="44"/>
      <c r="I43" s="45"/>
      <c r="J43" s="22">
        <f>IF(F43="","",IF(D43="－","∞",ABS((I43-G43))/(ABS(H43-G43))))</f>
      </c>
      <c r="K43" s="14" t="s">
        <v>68</v>
      </c>
      <c r="L43" s="43"/>
      <c r="M43" s="13">
        <f aca="true" t="shared" si="9" ref="M43:M74">IF(L43="","",(IF(E43="買",(L43-G43)*10000,(G43-L43)*10000)))</f>
      </c>
      <c r="N43" s="7">
        <f aca="true" t="shared" si="10" ref="N43:N74">IF(M43="","",M43*F43*T43/10000)</f>
      </c>
      <c r="O43" s="5">
        <f aca="true" t="shared" si="11" ref="O43:O74">IF(F43="","",F43*G43*T43/$B$3)</f>
      </c>
      <c r="P43" s="17">
        <f aca="true" t="shared" si="12" ref="P43:P74">IF(M43="","",IF(M43&lt;0,"×","○"))</f>
      </c>
      <c r="T43" s="46">
        <f aca="true" t="shared" si="13" ref="T43:T74">IF(D43=$R$13,$S$16,(IF(D43=$R$19,$S$16,(IF(D43=$R$16,$S$16,(IF(D43=$R$14,$S$15,(IF(D43=$R$10,$S$13,$S$14)))))))))</f>
        <v>193</v>
      </c>
    </row>
    <row r="44" spans="2:20" ht="17.25" thickBot="1" thickTop="1">
      <c r="B44" s="4">
        <v>39709</v>
      </c>
      <c r="C44" s="29">
        <f aca="true" t="shared" si="14" ref="C44:C75">C43+IF(N43="",0,N43)</f>
        <v>506947.9999999998</v>
      </c>
      <c r="D44" s="48" t="s">
        <v>39</v>
      </c>
      <c r="E44" s="9" t="s">
        <v>2</v>
      </c>
      <c r="F44" s="11"/>
      <c r="G44" s="43"/>
      <c r="H44" s="44"/>
      <c r="I44" s="45"/>
      <c r="J44" s="22">
        <f>IF(F44="","",IF(D44="－","∞",ABS((I44-G44))/(ABS(H44-G44))))</f>
      </c>
      <c r="K44" s="14" t="s">
        <v>68</v>
      </c>
      <c r="L44" s="43"/>
      <c r="M44" s="13">
        <f t="shared" si="9"/>
      </c>
      <c r="N44" s="7">
        <f t="shared" si="10"/>
      </c>
      <c r="O44" s="5">
        <f t="shared" si="11"/>
      </c>
      <c r="P44" s="17">
        <f t="shared" si="12"/>
      </c>
      <c r="T44" s="46">
        <f t="shared" si="13"/>
        <v>193</v>
      </c>
    </row>
    <row r="45" spans="2:20" ht="17.25" thickBot="1" thickTop="1">
      <c r="B45" s="4">
        <v>39710</v>
      </c>
      <c r="C45" s="29">
        <f t="shared" si="14"/>
        <v>506947.9999999998</v>
      </c>
      <c r="D45" s="48" t="s">
        <v>39</v>
      </c>
      <c r="E45" s="9" t="s">
        <v>0</v>
      </c>
      <c r="F45" s="11">
        <v>10000</v>
      </c>
      <c r="G45" s="43">
        <v>0.7878</v>
      </c>
      <c r="H45" s="44">
        <v>0.7828</v>
      </c>
      <c r="I45" s="45">
        <v>0.7904</v>
      </c>
      <c r="J45" s="22">
        <f aca="true" t="shared" si="15" ref="J45:J52">IF(F45="","",IF(D45="－","∞",ABS((I45-G45))/(ABS(H45-G45))))</f>
        <v>0.5200000000000204</v>
      </c>
      <c r="K45" s="14" t="s">
        <v>68</v>
      </c>
      <c r="L45" s="43">
        <v>0.7904</v>
      </c>
      <c r="M45" s="13">
        <f t="shared" si="9"/>
        <v>26.00000000000047</v>
      </c>
      <c r="N45" s="7">
        <f t="shared" si="10"/>
        <v>5018.00000000009</v>
      </c>
      <c r="O45" s="5">
        <f t="shared" si="11"/>
        <v>1.5204539999999998</v>
      </c>
      <c r="P45" s="17" t="str">
        <f t="shared" si="12"/>
        <v>○</v>
      </c>
      <c r="T45" s="46">
        <f t="shared" si="13"/>
        <v>193</v>
      </c>
    </row>
    <row r="46" spans="2:20" ht="17.25" thickBot="1" thickTop="1">
      <c r="B46" s="4">
        <v>39713</v>
      </c>
      <c r="C46" s="29">
        <f t="shared" si="14"/>
        <v>511965.99999999994</v>
      </c>
      <c r="D46" s="48" t="s">
        <v>39</v>
      </c>
      <c r="E46" s="9" t="s">
        <v>2</v>
      </c>
      <c r="F46" s="11"/>
      <c r="G46" s="43"/>
      <c r="H46" s="44"/>
      <c r="I46" s="45"/>
      <c r="J46" s="22">
        <f t="shared" si="15"/>
      </c>
      <c r="K46" s="14" t="s">
        <v>68</v>
      </c>
      <c r="L46" s="43"/>
      <c r="M46" s="13">
        <f t="shared" si="9"/>
      </c>
      <c r="N46" s="7">
        <f t="shared" si="10"/>
      </c>
      <c r="O46" s="5">
        <f t="shared" si="11"/>
      </c>
      <c r="P46" s="17">
        <f t="shared" si="12"/>
      </c>
      <c r="T46" s="46">
        <f t="shared" si="13"/>
        <v>193</v>
      </c>
    </row>
    <row r="47" spans="2:20" ht="17.25" thickBot="1" thickTop="1">
      <c r="B47" s="4">
        <v>39714</v>
      </c>
      <c r="C47" s="29">
        <f t="shared" si="14"/>
        <v>511965.99999999994</v>
      </c>
      <c r="D47" s="48" t="s">
        <v>39</v>
      </c>
      <c r="E47" s="9" t="s">
        <v>2</v>
      </c>
      <c r="F47" s="11"/>
      <c r="G47" s="43"/>
      <c r="H47" s="44"/>
      <c r="I47" s="45"/>
      <c r="J47" s="22">
        <f t="shared" si="15"/>
      </c>
      <c r="K47" s="14" t="s">
        <v>68</v>
      </c>
      <c r="L47" s="43"/>
      <c r="M47" s="13">
        <f t="shared" si="9"/>
      </c>
      <c r="N47" s="7">
        <f t="shared" si="10"/>
      </c>
      <c r="O47" s="5">
        <f t="shared" si="11"/>
      </c>
      <c r="P47" s="17">
        <f t="shared" si="12"/>
      </c>
      <c r="T47" s="46">
        <f t="shared" si="13"/>
        <v>193</v>
      </c>
    </row>
    <row r="48" spans="2:20" ht="17.25" thickBot="1" thickTop="1">
      <c r="B48" s="4">
        <v>39715</v>
      </c>
      <c r="C48" s="29">
        <f t="shared" si="14"/>
        <v>511965.99999999994</v>
      </c>
      <c r="D48" s="48" t="s">
        <v>39</v>
      </c>
      <c r="E48" s="9" t="s">
        <v>0</v>
      </c>
      <c r="F48" s="11">
        <v>10000</v>
      </c>
      <c r="G48" s="43">
        <v>0.7914</v>
      </c>
      <c r="H48" s="44">
        <v>0.7873</v>
      </c>
      <c r="I48" s="45">
        <v>0.7933</v>
      </c>
      <c r="J48" s="22">
        <f t="shared" si="15"/>
        <v>0.4634146341463454</v>
      </c>
      <c r="K48" s="14" t="s">
        <v>68</v>
      </c>
      <c r="L48" s="43">
        <v>0.7933</v>
      </c>
      <c r="M48" s="13">
        <f t="shared" si="9"/>
        <v>19.000000000000128</v>
      </c>
      <c r="N48" s="7">
        <f t="shared" si="10"/>
        <v>3667.0000000000246</v>
      </c>
      <c r="O48" s="5">
        <f t="shared" si="11"/>
        <v>1.527402</v>
      </c>
      <c r="P48" s="17" t="str">
        <f t="shared" si="12"/>
        <v>○</v>
      </c>
      <c r="T48" s="46">
        <f t="shared" si="13"/>
        <v>193</v>
      </c>
    </row>
    <row r="49" spans="2:20" ht="17.25" thickBot="1" thickTop="1">
      <c r="B49" s="4">
        <v>39716</v>
      </c>
      <c r="C49" s="29">
        <f t="shared" si="14"/>
        <v>515632.99999999994</v>
      </c>
      <c r="D49" s="48" t="s">
        <v>39</v>
      </c>
      <c r="E49" s="9" t="s">
        <v>2</v>
      </c>
      <c r="F49" s="11"/>
      <c r="G49" s="43"/>
      <c r="H49" s="44"/>
      <c r="I49" s="45"/>
      <c r="J49" s="22">
        <f t="shared" si="15"/>
      </c>
      <c r="K49" s="14" t="s">
        <v>68</v>
      </c>
      <c r="L49" s="43"/>
      <c r="M49" s="13">
        <f t="shared" si="9"/>
      </c>
      <c r="N49" s="7">
        <f t="shared" si="10"/>
      </c>
      <c r="O49" s="5">
        <f t="shared" si="11"/>
      </c>
      <c r="P49" s="17">
        <f t="shared" si="12"/>
      </c>
      <c r="T49" s="46">
        <f t="shared" si="13"/>
        <v>193</v>
      </c>
    </row>
    <row r="50" spans="2:20" ht="17.25" thickBot="1" thickTop="1">
      <c r="B50" s="4">
        <v>39717</v>
      </c>
      <c r="C50" s="29">
        <f t="shared" si="14"/>
        <v>515632.99999999994</v>
      </c>
      <c r="D50" s="48" t="s">
        <v>39</v>
      </c>
      <c r="E50" s="9" t="s">
        <v>2</v>
      </c>
      <c r="F50" s="11"/>
      <c r="G50" s="43"/>
      <c r="H50" s="44"/>
      <c r="I50" s="45"/>
      <c r="J50" s="22">
        <f t="shared" si="15"/>
      </c>
      <c r="K50" s="14" t="s">
        <v>68</v>
      </c>
      <c r="L50" s="43"/>
      <c r="M50" s="13">
        <f t="shared" si="9"/>
      </c>
      <c r="N50" s="7">
        <f t="shared" si="10"/>
      </c>
      <c r="O50" s="5">
        <f t="shared" si="11"/>
      </c>
      <c r="P50" s="17">
        <f t="shared" si="12"/>
      </c>
      <c r="T50" s="46">
        <f t="shared" si="13"/>
        <v>193</v>
      </c>
    </row>
    <row r="51" spans="2:20" ht="17.25" thickBot="1" thickTop="1">
      <c r="B51" s="4">
        <v>39720</v>
      </c>
      <c r="C51" s="29">
        <f t="shared" si="14"/>
        <v>515632.99999999994</v>
      </c>
      <c r="D51" s="48" t="s">
        <v>39</v>
      </c>
      <c r="E51" s="9" t="s">
        <v>2</v>
      </c>
      <c r="F51" s="11"/>
      <c r="G51" s="43"/>
      <c r="H51" s="44"/>
      <c r="I51" s="45"/>
      <c r="J51" s="22">
        <f t="shared" si="15"/>
      </c>
      <c r="K51" s="14" t="s">
        <v>68</v>
      </c>
      <c r="L51" s="43"/>
      <c r="M51" s="13">
        <f t="shared" si="9"/>
      </c>
      <c r="N51" s="7">
        <f t="shared" si="10"/>
      </c>
      <c r="O51" s="5">
        <f t="shared" si="11"/>
      </c>
      <c r="P51" s="17">
        <f t="shared" si="12"/>
      </c>
      <c r="T51" s="46">
        <f t="shared" si="13"/>
        <v>193</v>
      </c>
    </row>
    <row r="52" spans="2:20" ht="17.25" thickBot="1" thickTop="1">
      <c r="B52" s="4">
        <v>39721</v>
      </c>
      <c r="C52" s="29">
        <f t="shared" si="14"/>
        <v>515632.99999999994</v>
      </c>
      <c r="D52" s="48" t="s">
        <v>39</v>
      </c>
      <c r="E52" s="9" t="s">
        <v>2</v>
      </c>
      <c r="F52" s="11"/>
      <c r="G52" s="43"/>
      <c r="H52" s="44"/>
      <c r="I52" s="45"/>
      <c r="J52" s="22">
        <f t="shared" si="15"/>
      </c>
      <c r="K52" s="14" t="s">
        <v>68</v>
      </c>
      <c r="L52" s="43"/>
      <c r="M52" s="13">
        <f t="shared" si="9"/>
      </c>
      <c r="N52" s="7">
        <f t="shared" si="10"/>
      </c>
      <c r="O52" s="5">
        <f t="shared" si="11"/>
      </c>
      <c r="P52" s="17">
        <f t="shared" si="12"/>
      </c>
      <c r="T52" s="46">
        <f t="shared" si="13"/>
        <v>193</v>
      </c>
    </row>
    <row r="53" spans="2:20" ht="17.25" thickBot="1" thickTop="1">
      <c r="B53" s="4">
        <v>39722</v>
      </c>
      <c r="C53" s="29">
        <f t="shared" si="14"/>
        <v>515632.99999999994</v>
      </c>
      <c r="D53" s="48" t="s">
        <v>39</v>
      </c>
      <c r="E53" s="9" t="s">
        <v>2</v>
      </c>
      <c r="F53" s="11"/>
      <c r="G53" s="43"/>
      <c r="H53" s="44"/>
      <c r="I53" s="45"/>
      <c r="J53" s="22">
        <f>IF(F53="","",IF(D53="－","∞",ABS((I53-G53))/(ABS(H53-G53))))</f>
      </c>
      <c r="K53" s="14" t="s">
        <v>68</v>
      </c>
      <c r="L53" s="43"/>
      <c r="M53" s="13">
        <f t="shared" si="9"/>
      </c>
      <c r="N53" s="7">
        <f t="shared" si="10"/>
      </c>
      <c r="O53" s="5">
        <f t="shared" si="11"/>
      </c>
      <c r="P53" s="17">
        <f t="shared" si="12"/>
      </c>
      <c r="T53" s="46">
        <f t="shared" si="13"/>
        <v>193</v>
      </c>
    </row>
    <row r="54" spans="2:20" ht="17.25" thickBot="1" thickTop="1">
      <c r="B54" s="4">
        <v>39723</v>
      </c>
      <c r="C54" s="29">
        <f t="shared" si="14"/>
        <v>515632.99999999994</v>
      </c>
      <c r="D54" s="48" t="s">
        <v>39</v>
      </c>
      <c r="E54" s="9" t="s">
        <v>2</v>
      </c>
      <c r="F54" s="11"/>
      <c r="G54" s="43"/>
      <c r="H54" s="44"/>
      <c r="I54" s="45"/>
      <c r="J54" s="22">
        <f>IF(F54="","",IF(D54="－","∞",ABS((I54-G54))/(ABS(H54-G54))))</f>
      </c>
      <c r="K54" s="14" t="s">
        <v>68</v>
      </c>
      <c r="L54" s="43"/>
      <c r="M54" s="13">
        <f t="shared" si="9"/>
      </c>
      <c r="N54" s="7">
        <f t="shared" si="10"/>
      </c>
      <c r="O54" s="5">
        <f t="shared" si="11"/>
      </c>
      <c r="P54" s="17">
        <f t="shared" si="12"/>
      </c>
      <c r="T54" s="46">
        <f t="shared" si="13"/>
        <v>193</v>
      </c>
    </row>
    <row r="55" spans="2:20" ht="17.25" thickBot="1" thickTop="1">
      <c r="B55" s="4">
        <v>39724</v>
      </c>
      <c r="C55" s="29">
        <f t="shared" si="14"/>
        <v>515632.99999999994</v>
      </c>
      <c r="D55" s="48" t="s">
        <v>39</v>
      </c>
      <c r="E55" s="9" t="s">
        <v>0</v>
      </c>
      <c r="F55" s="11">
        <v>10000</v>
      </c>
      <c r="G55" s="43">
        <v>0.7822</v>
      </c>
      <c r="H55" s="44">
        <v>0.7783</v>
      </c>
      <c r="I55" s="45">
        <v>0.7857</v>
      </c>
      <c r="J55" s="22">
        <f aca="true" t="shared" si="16" ref="J55:J63">IF(F55="","",IF(D55="－","∞",ABS((I55-G55))/(ABS(H55-G55))))</f>
        <v>0.8974358974358807</v>
      </c>
      <c r="K55" s="14" t="s">
        <v>68</v>
      </c>
      <c r="L55" s="43">
        <v>0.7783</v>
      </c>
      <c r="M55" s="13">
        <f t="shared" si="9"/>
        <v>-39.00000000000014</v>
      </c>
      <c r="N55" s="7">
        <f t="shared" si="10"/>
        <v>-7527.000000000026</v>
      </c>
      <c r="O55" s="5">
        <f t="shared" si="11"/>
        <v>1.509646</v>
      </c>
      <c r="P55" s="17" t="str">
        <f t="shared" si="12"/>
        <v>×</v>
      </c>
      <c r="T55" s="46">
        <f t="shared" si="13"/>
        <v>193</v>
      </c>
    </row>
    <row r="56" spans="2:20" ht="17.25" thickBot="1" thickTop="1">
      <c r="B56" s="4">
        <v>39727</v>
      </c>
      <c r="C56" s="29">
        <f t="shared" si="14"/>
        <v>508105.99999999994</v>
      </c>
      <c r="D56" s="48" t="s">
        <v>39</v>
      </c>
      <c r="E56" s="9" t="s">
        <v>2</v>
      </c>
      <c r="F56" s="11"/>
      <c r="G56" s="43"/>
      <c r="H56" s="44"/>
      <c r="I56" s="45"/>
      <c r="J56" s="22">
        <f t="shared" si="16"/>
      </c>
      <c r="K56" s="14" t="s">
        <v>68</v>
      </c>
      <c r="L56" s="43"/>
      <c r="M56" s="13">
        <f t="shared" si="9"/>
      </c>
      <c r="N56" s="7">
        <f t="shared" si="10"/>
      </c>
      <c r="O56" s="5">
        <f t="shared" si="11"/>
      </c>
      <c r="P56" s="17">
        <f t="shared" si="12"/>
      </c>
      <c r="T56" s="46">
        <f t="shared" si="13"/>
        <v>193</v>
      </c>
    </row>
    <row r="57" spans="2:20" ht="17.25" thickBot="1" thickTop="1">
      <c r="B57" s="4">
        <v>39728</v>
      </c>
      <c r="C57" s="29">
        <f t="shared" si="14"/>
        <v>508105.99999999994</v>
      </c>
      <c r="D57" s="48" t="s">
        <v>39</v>
      </c>
      <c r="E57" s="9" t="s">
        <v>2</v>
      </c>
      <c r="F57" s="11"/>
      <c r="G57" s="43"/>
      <c r="H57" s="44"/>
      <c r="I57" s="45"/>
      <c r="J57" s="22">
        <f t="shared" si="16"/>
      </c>
      <c r="K57" s="14" t="s">
        <v>68</v>
      </c>
      <c r="L57" s="43"/>
      <c r="M57" s="13">
        <f t="shared" si="9"/>
      </c>
      <c r="N57" s="7">
        <f t="shared" si="10"/>
      </c>
      <c r="O57" s="5">
        <f t="shared" si="11"/>
      </c>
      <c r="P57" s="17">
        <f t="shared" si="12"/>
      </c>
      <c r="T57" s="46">
        <f t="shared" si="13"/>
        <v>193</v>
      </c>
    </row>
    <row r="58" spans="2:20" ht="17.25" thickBot="1" thickTop="1">
      <c r="B58" s="4">
        <v>39729</v>
      </c>
      <c r="C58" s="29">
        <f t="shared" si="14"/>
        <v>508105.99999999994</v>
      </c>
      <c r="D58" s="48" t="s">
        <v>39</v>
      </c>
      <c r="E58" s="9" t="s">
        <v>2</v>
      </c>
      <c r="F58" s="11"/>
      <c r="G58" s="43"/>
      <c r="H58" s="44"/>
      <c r="I58" s="45"/>
      <c r="J58" s="22">
        <f t="shared" si="16"/>
      </c>
      <c r="K58" s="14" t="s">
        <v>68</v>
      </c>
      <c r="L58" s="43"/>
      <c r="M58" s="13">
        <f t="shared" si="9"/>
      </c>
      <c r="N58" s="7">
        <f t="shared" si="10"/>
      </c>
      <c r="O58" s="5">
        <f t="shared" si="11"/>
      </c>
      <c r="P58" s="17">
        <f t="shared" si="12"/>
      </c>
      <c r="T58" s="46">
        <f t="shared" si="13"/>
        <v>193</v>
      </c>
    </row>
    <row r="59" spans="2:20" ht="17.25" thickBot="1" thickTop="1">
      <c r="B59" s="4">
        <v>39730</v>
      </c>
      <c r="C59" s="29">
        <f t="shared" si="14"/>
        <v>508105.99999999994</v>
      </c>
      <c r="D59" s="48" t="s">
        <v>39</v>
      </c>
      <c r="E59" s="9" t="s">
        <v>2</v>
      </c>
      <c r="F59" s="11"/>
      <c r="G59" s="43"/>
      <c r="H59" s="44"/>
      <c r="I59" s="45"/>
      <c r="J59" s="22">
        <f t="shared" si="16"/>
      </c>
      <c r="K59" s="14" t="s">
        <v>68</v>
      </c>
      <c r="L59" s="43"/>
      <c r="M59" s="13">
        <f t="shared" si="9"/>
      </c>
      <c r="N59" s="7">
        <f t="shared" si="10"/>
      </c>
      <c r="O59" s="5">
        <f t="shared" si="11"/>
      </c>
      <c r="P59" s="17">
        <f t="shared" si="12"/>
      </c>
      <c r="T59" s="46">
        <f t="shared" si="13"/>
        <v>193</v>
      </c>
    </row>
    <row r="60" spans="2:20" ht="17.25" thickBot="1" thickTop="1">
      <c r="B60" s="4">
        <v>39731</v>
      </c>
      <c r="C60" s="29">
        <f t="shared" si="14"/>
        <v>508105.99999999994</v>
      </c>
      <c r="D60" s="48" t="s">
        <v>39</v>
      </c>
      <c r="E60" s="9" t="s">
        <v>1</v>
      </c>
      <c r="F60" s="11">
        <v>10000</v>
      </c>
      <c r="G60" s="43">
        <v>0.7958</v>
      </c>
      <c r="H60" s="44">
        <v>0.8011</v>
      </c>
      <c r="I60" s="45">
        <v>0.7928</v>
      </c>
      <c r="J60" s="22">
        <f t="shared" si="16"/>
        <v>0.5660377358490483</v>
      </c>
      <c r="K60" s="14" t="s">
        <v>68</v>
      </c>
      <c r="L60" s="43">
        <v>0.8011</v>
      </c>
      <c r="M60" s="13">
        <f t="shared" si="9"/>
        <v>-53.000000000000824</v>
      </c>
      <c r="N60" s="7">
        <f t="shared" si="10"/>
        <v>-10229.00000000016</v>
      </c>
      <c r="O60" s="5">
        <f t="shared" si="11"/>
        <v>1.5358939999999999</v>
      </c>
      <c r="P60" s="17" t="str">
        <f t="shared" si="12"/>
        <v>×</v>
      </c>
      <c r="T60" s="46">
        <f t="shared" si="13"/>
        <v>193</v>
      </c>
    </row>
    <row r="61" spans="2:20" ht="17.25" thickBot="1" thickTop="1">
      <c r="B61" s="4">
        <v>39734</v>
      </c>
      <c r="C61" s="29">
        <f t="shared" si="14"/>
        <v>497876.99999999977</v>
      </c>
      <c r="D61" s="48" t="s">
        <v>39</v>
      </c>
      <c r="E61" s="9" t="s">
        <v>2</v>
      </c>
      <c r="F61" s="11"/>
      <c r="G61" s="43"/>
      <c r="H61" s="44"/>
      <c r="I61" s="45"/>
      <c r="J61" s="22">
        <f t="shared" si="16"/>
      </c>
      <c r="K61" s="14" t="s">
        <v>68</v>
      </c>
      <c r="L61" s="43"/>
      <c r="M61" s="13">
        <f t="shared" si="9"/>
      </c>
      <c r="N61" s="7">
        <f t="shared" si="10"/>
      </c>
      <c r="O61" s="5">
        <f t="shared" si="11"/>
      </c>
      <c r="P61" s="17">
        <f t="shared" si="12"/>
      </c>
      <c r="T61" s="46">
        <f t="shared" si="13"/>
        <v>193</v>
      </c>
    </row>
    <row r="62" spans="2:20" ht="17.25" thickBot="1" thickTop="1">
      <c r="B62" s="4">
        <v>39735</v>
      </c>
      <c r="C62" s="29">
        <f t="shared" si="14"/>
        <v>497876.99999999977</v>
      </c>
      <c r="D62" s="48" t="s">
        <v>39</v>
      </c>
      <c r="E62" s="9" t="s">
        <v>0</v>
      </c>
      <c r="F62" s="11">
        <v>10000</v>
      </c>
      <c r="G62" s="43">
        <v>0.7808</v>
      </c>
      <c r="H62" s="44">
        <v>0.7712</v>
      </c>
      <c r="I62" s="45">
        <v>0.7863</v>
      </c>
      <c r="J62" s="22">
        <f t="shared" si="16"/>
        <v>0.5729166666666582</v>
      </c>
      <c r="K62" s="14" t="s">
        <v>68</v>
      </c>
      <c r="L62" s="43">
        <v>0.7827</v>
      </c>
      <c r="M62" s="13">
        <f t="shared" si="9"/>
        <v>18.99999999999902</v>
      </c>
      <c r="N62" s="7">
        <f t="shared" si="10"/>
        <v>3666.999999999811</v>
      </c>
      <c r="O62" s="5">
        <f t="shared" si="11"/>
        <v>1.5069440000000003</v>
      </c>
      <c r="P62" s="17" t="str">
        <f t="shared" si="12"/>
        <v>○</v>
      </c>
      <c r="T62" s="46">
        <f t="shared" si="13"/>
        <v>193</v>
      </c>
    </row>
    <row r="63" spans="2:20" ht="17.25" thickBot="1" thickTop="1">
      <c r="B63" s="4">
        <v>39736</v>
      </c>
      <c r="C63" s="29">
        <f t="shared" si="14"/>
        <v>501543.9999999996</v>
      </c>
      <c r="D63" s="48" t="s">
        <v>39</v>
      </c>
      <c r="E63" s="9" t="s">
        <v>2</v>
      </c>
      <c r="F63" s="11"/>
      <c r="G63" s="43"/>
      <c r="H63" s="44"/>
      <c r="I63" s="45"/>
      <c r="J63" s="22">
        <f t="shared" si="16"/>
      </c>
      <c r="K63" s="14" t="s">
        <v>68</v>
      </c>
      <c r="L63" s="43"/>
      <c r="M63" s="13">
        <f t="shared" si="9"/>
      </c>
      <c r="N63" s="7">
        <f t="shared" si="10"/>
      </c>
      <c r="O63" s="5">
        <f t="shared" si="11"/>
      </c>
      <c r="P63" s="17">
        <f t="shared" si="12"/>
      </c>
      <c r="T63" s="46">
        <f t="shared" si="13"/>
        <v>193</v>
      </c>
    </row>
    <row r="64" spans="2:20" ht="17.25" thickBot="1" thickTop="1">
      <c r="B64" s="4">
        <v>39737</v>
      </c>
      <c r="C64" s="29">
        <f t="shared" si="14"/>
        <v>501543.9999999996</v>
      </c>
      <c r="D64" s="48" t="s">
        <v>39</v>
      </c>
      <c r="E64" s="9" t="s">
        <v>2</v>
      </c>
      <c r="F64" s="11"/>
      <c r="G64" s="43"/>
      <c r="H64" s="44"/>
      <c r="I64" s="45"/>
      <c r="J64" s="22">
        <f aca="true" t="shared" si="17" ref="J64:J69">IF(F64="","",IF(D64="－","∞",ABS((I64-G64))/(ABS(H64-G64))))</f>
      </c>
      <c r="K64" s="14" t="s">
        <v>68</v>
      </c>
      <c r="L64" s="43"/>
      <c r="M64" s="13">
        <f t="shared" si="9"/>
      </c>
      <c r="N64" s="7">
        <f t="shared" si="10"/>
      </c>
      <c r="O64" s="5">
        <f t="shared" si="11"/>
      </c>
      <c r="P64" s="17">
        <f t="shared" si="12"/>
      </c>
      <c r="T64" s="46">
        <f t="shared" si="13"/>
        <v>193</v>
      </c>
    </row>
    <row r="65" spans="2:20" ht="17.25" thickBot="1" thickTop="1">
      <c r="B65" s="4">
        <v>39738</v>
      </c>
      <c r="C65" s="29">
        <f t="shared" si="14"/>
        <v>501543.9999999996</v>
      </c>
      <c r="D65" s="48" t="s">
        <v>39</v>
      </c>
      <c r="E65" s="9" t="s">
        <v>2</v>
      </c>
      <c r="F65" s="11"/>
      <c r="G65" s="43"/>
      <c r="H65" s="44"/>
      <c r="I65" s="45"/>
      <c r="J65" s="22">
        <f t="shared" si="17"/>
      </c>
      <c r="K65" s="14" t="s">
        <v>68</v>
      </c>
      <c r="L65" s="43"/>
      <c r="M65" s="13">
        <f t="shared" si="9"/>
      </c>
      <c r="N65" s="7">
        <f t="shared" si="10"/>
      </c>
      <c r="O65" s="5">
        <f t="shared" si="11"/>
      </c>
      <c r="P65" s="17">
        <f t="shared" si="12"/>
      </c>
      <c r="T65" s="46">
        <f t="shared" si="13"/>
        <v>193</v>
      </c>
    </row>
    <row r="66" spans="2:20" ht="17.25" thickBot="1" thickTop="1">
      <c r="B66" s="4">
        <v>39741</v>
      </c>
      <c r="C66" s="29">
        <f t="shared" si="14"/>
        <v>501543.9999999996</v>
      </c>
      <c r="D66" s="48" t="s">
        <v>39</v>
      </c>
      <c r="E66" s="9" t="s">
        <v>0</v>
      </c>
      <c r="F66" s="11">
        <v>10000</v>
      </c>
      <c r="G66" s="43">
        <v>0.7741</v>
      </c>
      <c r="H66" s="44">
        <v>0.7708</v>
      </c>
      <c r="I66" s="45">
        <v>0.7765</v>
      </c>
      <c r="J66" s="22">
        <f t="shared" si="17"/>
        <v>0.7272727272727212</v>
      </c>
      <c r="K66" s="14" t="s">
        <v>68</v>
      </c>
      <c r="L66" s="43">
        <v>0.7765</v>
      </c>
      <c r="M66" s="13">
        <f t="shared" si="9"/>
        <v>23.999999999999577</v>
      </c>
      <c r="N66" s="7">
        <f t="shared" si="10"/>
        <v>4631.999999999919</v>
      </c>
      <c r="O66" s="5">
        <f t="shared" si="11"/>
        <v>1.494013</v>
      </c>
      <c r="P66" s="17" t="str">
        <f t="shared" si="12"/>
        <v>○</v>
      </c>
      <c r="T66" s="46">
        <f t="shared" si="13"/>
        <v>193</v>
      </c>
    </row>
    <row r="67" spans="2:20" ht="17.25" thickBot="1" thickTop="1">
      <c r="B67" s="4">
        <v>39742</v>
      </c>
      <c r="C67" s="29">
        <f t="shared" si="14"/>
        <v>506175.99999999953</v>
      </c>
      <c r="D67" s="48" t="s">
        <v>39</v>
      </c>
      <c r="E67" s="9" t="s">
        <v>2</v>
      </c>
      <c r="F67" s="11"/>
      <c r="G67" s="43"/>
      <c r="H67" s="44"/>
      <c r="I67" s="45"/>
      <c r="J67" s="22">
        <f t="shared" si="17"/>
      </c>
      <c r="K67" s="14" t="s">
        <v>68</v>
      </c>
      <c r="L67" s="43"/>
      <c r="M67" s="13">
        <f t="shared" si="9"/>
      </c>
      <c r="N67" s="7">
        <f t="shared" si="10"/>
      </c>
      <c r="O67" s="5">
        <f t="shared" si="11"/>
      </c>
      <c r="P67" s="17">
        <f t="shared" si="12"/>
      </c>
      <c r="T67" s="46">
        <f t="shared" si="13"/>
        <v>193</v>
      </c>
    </row>
    <row r="68" spans="2:20" ht="17.25" thickBot="1" thickTop="1">
      <c r="B68" s="4">
        <v>39743</v>
      </c>
      <c r="C68" s="29">
        <f t="shared" si="14"/>
        <v>506175.99999999953</v>
      </c>
      <c r="D68" s="48" t="s">
        <v>39</v>
      </c>
      <c r="E68" s="9" t="s">
        <v>1</v>
      </c>
      <c r="F68" s="11">
        <v>10000</v>
      </c>
      <c r="G68" s="43">
        <v>0.7831</v>
      </c>
      <c r="H68" s="44">
        <v>0.7875</v>
      </c>
      <c r="I68" s="45">
        <v>0.7797</v>
      </c>
      <c r="J68" s="22">
        <f t="shared" si="17"/>
        <v>0.7727272727272957</v>
      </c>
      <c r="K68" s="14" t="s">
        <v>68</v>
      </c>
      <c r="L68" s="43">
        <v>0.7875</v>
      </c>
      <c r="M68" s="13">
        <f t="shared" si="9"/>
        <v>-43.999999999999595</v>
      </c>
      <c r="N68" s="7">
        <f t="shared" si="10"/>
        <v>-8491.999999999922</v>
      </c>
      <c r="O68" s="5">
        <f t="shared" si="11"/>
        <v>1.511383</v>
      </c>
      <c r="P68" s="17" t="str">
        <f t="shared" si="12"/>
        <v>×</v>
      </c>
      <c r="T68" s="46">
        <f t="shared" si="13"/>
        <v>193</v>
      </c>
    </row>
    <row r="69" spans="2:20" ht="17.25" thickBot="1" thickTop="1">
      <c r="B69" s="4">
        <v>39744</v>
      </c>
      <c r="C69" s="29">
        <f t="shared" si="14"/>
        <v>497683.9999999996</v>
      </c>
      <c r="D69" s="48" t="s">
        <v>39</v>
      </c>
      <c r="E69" s="9" t="s">
        <v>2</v>
      </c>
      <c r="F69" s="11"/>
      <c r="G69" s="43"/>
      <c r="H69" s="44"/>
      <c r="I69" s="45"/>
      <c r="J69" s="22">
        <f t="shared" si="17"/>
      </c>
      <c r="K69" s="14" t="s">
        <v>68</v>
      </c>
      <c r="L69" s="43"/>
      <c r="M69" s="13">
        <f t="shared" si="9"/>
      </c>
      <c r="N69" s="7">
        <f t="shared" si="10"/>
      </c>
      <c r="O69" s="5">
        <f t="shared" si="11"/>
      </c>
      <c r="P69" s="17">
        <f t="shared" si="12"/>
      </c>
      <c r="T69" s="46">
        <f t="shared" si="13"/>
        <v>193</v>
      </c>
    </row>
    <row r="70" spans="2:20" ht="17.25" thickBot="1" thickTop="1">
      <c r="B70" s="4">
        <v>39745</v>
      </c>
      <c r="C70" s="29">
        <f t="shared" si="14"/>
        <v>497683.9999999996</v>
      </c>
      <c r="D70" s="48" t="s">
        <v>39</v>
      </c>
      <c r="E70" s="9" t="s">
        <v>1</v>
      </c>
      <c r="F70" s="11">
        <v>10000</v>
      </c>
      <c r="G70" s="43">
        <v>0.7977</v>
      </c>
      <c r="H70" s="44">
        <v>0.8038</v>
      </c>
      <c r="I70" s="45">
        <v>0.7927</v>
      </c>
      <c r="J70" s="22">
        <f aca="true" t="shared" si="18" ref="J70:J78">IF(F70="","",IF(D70="－","∞",ABS((I70-G70))/(ABS(H70-G70))))</f>
        <v>0.8196721311475424</v>
      </c>
      <c r="K70" s="14" t="s">
        <v>68</v>
      </c>
      <c r="L70" s="43">
        <v>0.8038</v>
      </c>
      <c r="M70" s="13">
        <f t="shared" si="9"/>
        <v>-60.99999999999994</v>
      </c>
      <c r="N70" s="7">
        <f t="shared" si="10"/>
        <v>-11772.999999999987</v>
      </c>
      <c r="O70" s="5">
        <f t="shared" si="11"/>
        <v>1.539561</v>
      </c>
      <c r="P70" s="17" t="str">
        <f t="shared" si="12"/>
        <v>×</v>
      </c>
      <c r="T70" s="46">
        <f t="shared" si="13"/>
        <v>193</v>
      </c>
    </row>
    <row r="71" spans="2:20" ht="17.25" thickBot="1" thickTop="1">
      <c r="B71" s="4">
        <v>39748</v>
      </c>
      <c r="C71" s="29">
        <f t="shared" si="14"/>
        <v>485910.9999999996</v>
      </c>
      <c r="D71" s="48" t="s">
        <v>39</v>
      </c>
      <c r="E71" s="9" t="s">
        <v>2</v>
      </c>
      <c r="F71" s="11"/>
      <c r="G71" s="43"/>
      <c r="H71" s="44"/>
      <c r="I71" s="45"/>
      <c r="J71" s="22">
        <f t="shared" si="18"/>
      </c>
      <c r="K71" s="14" t="s">
        <v>68</v>
      </c>
      <c r="L71" s="43"/>
      <c r="M71" s="13">
        <f t="shared" si="9"/>
      </c>
      <c r="N71" s="7">
        <f t="shared" si="10"/>
      </c>
      <c r="O71" s="5">
        <f t="shared" si="11"/>
      </c>
      <c r="P71" s="17">
        <f t="shared" si="12"/>
      </c>
      <c r="T71" s="46">
        <f t="shared" si="13"/>
        <v>193</v>
      </c>
    </row>
    <row r="72" spans="2:20" ht="17.25" thickBot="1" thickTop="1">
      <c r="B72" s="4">
        <v>39749</v>
      </c>
      <c r="C72" s="29">
        <f t="shared" si="14"/>
        <v>485910.9999999996</v>
      </c>
      <c r="D72" s="48" t="s">
        <v>39</v>
      </c>
      <c r="E72" s="9" t="s">
        <v>2</v>
      </c>
      <c r="F72" s="11"/>
      <c r="G72" s="43"/>
      <c r="H72" s="44"/>
      <c r="I72" s="45"/>
      <c r="J72" s="22">
        <f t="shared" si="18"/>
      </c>
      <c r="K72" s="14" t="s">
        <v>68</v>
      </c>
      <c r="L72" s="43"/>
      <c r="M72" s="13">
        <f t="shared" si="9"/>
      </c>
      <c r="N72" s="7">
        <f t="shared" si="10"/>
      </c>
      <c r="O72" s="5">
        <f t="shared" si="11"/>
      </c>
      <c r="P72" s="17">
        <f t="shared" si="12"/>
      </c>
      <c r="T72" s="46">
        <f t="shared" si="13"/>
        <v>193</v>
      </c>
    </row>
    <row r="73" spans="2:20" ht="17.25" thickBot="1" thickTop="1">
      <c r="B73" s="4">
        <v>39750</v>
      </c>
      <c r="C73" s="29">
        <f t="shared" si="14"/>
        <v>485910.9999999996</v>
      </c>
      <c r="D73" s="48" t="s">
        <v>39</v>
      </c>
      <c r="E73" s="9" t="s">
        <v>2</v>
      </c>
      <c r="F73" s="11"/>
      <c r="G73" s="43"/>
      <c r="H73" s="44"/>
      <c r="I73" s="45"/>
      <c r="J73" s="22">
        <f t="shared" si="18"/>
      </c>
      <c r="K73" s="14" t="s">
        <v>68</v>
      </c>
      <c r="L73" s="43"/>
      <c r="M73" s="13">
        <f t="shared" si="9"/>
      </c>
      <c r="N73" s="7">
        <f t="shared" si="10"/>
      </c>
      <c r="O73" s="5">
        <f t="shared" si="11"/>
      </c>
      <c r="P73" s="17">
        <f t="shared" si="12"/>
      </c>
      <c r="T73" s="46">
        <f t="shared" si="13"/>
        <v>193</v>
      </c>
    </row>
    <row r="74" spans="2:20" ht="17.25" thickBot="1" thickTop="1">
      <c r="B74" s="4">
        <v>39751</v>
      </c>
      <c r="C74" s="29">
        <f t="shared" si="14"/>
        <v>485910.9999999996</v>
      </c>
      <c r="D74" s="48" t="s">
        <v>39</v>
      </c>
      <c r="E74" s="9" t="s">
        <v>2</v>
      </c>
      <c r="F74" s="11"/>
      <c r="G74" s="43"/>
      <c r="H74" s="44"/>
      <c r="I74" s="45"/>
      <c r="J74" s="22">
        <f t="shared" si="18"/>
      </c>
      <c r="K74" s="14" t="s">
        <v>68</v>
      </c>
      <c r="L74" s="43"/>
      <c r="M74" s="13">
        <f t="shared" si="9"/>
      </c>
      <c r="N74" s="7">
        <f t="shared" si="10"/>
      </c>
      <c r="O74" s="5">
        <f t="shared" si="11"/>
      </c>
      <c r="P74" s="17">
        <f t="shared" si="12"/>
      </c>
      <c r="T74" s="46">
        <f t="shared" si="13"/>
        <v>193</v>
      </c>
    </row>
    <row r="75" spans="2:20" ht="17.25" thickBot="1" thickTop="1">
      <c r="B75" s="4">
        <v>39752</v>
      </c>
      <c r="C75" s="29">
        <f t="shared" si="14"/>
        <v>485910.9999999996</v>
      </c>
      <c r="D75" s="48" t="s">
        <v>39</v>
      </c>
      <c r="E75" s="9" t="s">
        <v>0</v>
      </c>
      <c r="F75" s="11">
        <v>10000</v>
      </c>
      <c r="G75" s="43">
        <v>0.786</v>
      </c>
      <c r="H75" s="44">
        <v>0.7784</v>
      </c>
      <c r="I75" s="45">
        <v>0.7902</v>
      </c>
      <c r="J75" s="22">
        <f t="shared" si="18"/>
        <v>0.5526315789473623</v>
      </c>
      <c r="K75" s="14" t="s">
        <v>68</v>
      </c>
      <c r="L75" s="43">
        <v>0.7902</v>
      </c>
      <c r="M75" s="13">
        <f aca="true" t="shared" si="19" ref="M75:M95">IF(L75="","",(IF(E75="買",(L75-G75)*10000,(G75-L75)*10000)))</f>
        <v>41.999999999999815</v>
      </c>
      <c r="N75" s="7">
        <f aca="true" t="shared" si="20" ref="N75:N95">IF(M75="","",M75*F75*T75/10000)</f>
        <v>8105.9999999999645</v>
      </c>
      <c r="O75" s="5">
        <f aca="true" t="shared" si="21" ref="O75:O95">IF(F75="","",F75*G75*T75/$B$3)</f>
        <v>1.51698</v>
      </c>
      <c r="P75" s="17" t="str">
        <f aca="true" t="shared" si="22" ref="P75:P95">IF(M75="","",IF(M75&lt;0,"×","○"))</f>
        <v>○</v>
      </c>
      <c r="T75" s="46">
        <f aca="true" t="shared" si="23" ref="T75:T95">IF(D75=$R$13,$S$16,(IF(D75=$R$19,$S$16,(IF(D75=$R$16,$S$16,(IF(D75=$R$14,$S$15,(IF(D75=$R$10,$S$13,$S$14)))))))))</f>
        <v>193</v>
      </c>
    </row>
    <row r="76" spans="2:20" ht="17.25" thickBot="1" thickTop="1">
      <c r="B76" s="4">
        <v>39755</v>
      </c>
      <c r="C76" s="29">
        <f aca="true" t="shared" si="24" ref="C76:C95">C75+IF(N75="",0,N75)</f>
        <v>494016.99999999953</v>
      </c>
      <c r="D76" s="48" t="s">
        <v>39</v>
      </c>
      <c r="E76" s="9" t="s">
        <v>1</v>
      </c>
      <c r="F76" s="11">
        <v>10000</v>
      </c>
      <c r="G76" s="43">
        <v>0.7924</v>
      </c>
      <c r="H76" s="44">
        <v>0.7974</v>
      </c>
      <c r="I76" s="45">
        <v>0.7885</v>
      </c>
      <c r="J76" s="22">
        <f t="shared" si="18"/>
        <v>0.7800000000000022</v>
      </c>
      <c r="K76" s="14" t="s">
        <v>68</v>
      </c>
      <c r="L76" s="43">
        <v>0.7885</v>
      </c>
      <c r="M76" s="13">
        <f t="shared" si="19"/>
        <v>39.00000000000014</v>
      </c>
      <c r="N76" s="7">
        <f t="shared" si="20"/>
        <v>7527.000000000026</v>
      </c>
      <c r="O76" s="5">
        <f t="shared" si="21"/>
        <v>1.529332</v>
      </c>
      <c r="P76" s="17" t="str">
        <f t="shared" si="22"/>
        <v>○</v>
      </c>
      <c r="T76" s="46">
        <f t="shared" si="23"/>
        <v>193</v>
      </c>
    </row>
    <row r="77" spans="2:20" ht="17.25" thickBot="1" thickTop="1">
      <c r="B77" s="4">
        <v>39756</v>
      </c>
      <c r="C77" s="29">
        <f t="shared" si="24"/>
        <v>501543.99999999953</v>
      </c>
      <c r="D77" s="48" t="s">
        <v>39</v>
      </c>
      <c r="E77" s="9" t="s">
        <v>2</v>
      </c>
      <c r="F77" s="11"/>
      <c r="G77" s="43"/>
      <c r="H77" s="44"/>
      <c r="I77" s="45"/>
      <c r="J77" s="22">
        <f t="shared" si="18"/>
      </c>
      <c r="K77" s="14" t="s">
        <v>68</v>
      </c>
      <c r="L77" s="43"/>
      <c r="M77" s="13">
        <f t="shared" si="19"/>
      </c>
      <c r="N77" s="7">
        <f t="shared" si="20"/>
      </c>
      <c r="O77" s="5">
        <f t="shared" si="21"/>
      </c>
      <c r="P77" s="17">
        <f t="shared" si="22"/>
      </c>
      <c r="T77" s="46">
        <f t="shared" si="23"/>
        <v>193</v>
      </c>
    </row>
    <row r="78" spans="2:20" ht="17.25" thickBot="1" thickTop="1">
      <c r="B78" s="4">
        <v>39757</v>
      </c>
      <c r="C78" s="29">
        <f t="shared" si="24"/>
        <v>501543.99999999953</v>
      </c>
      <c r="D78" s="48" t="s">
        <v>39</v>
      </c>
      <c r="E78" s="9" t="s">
        <v>1</v>
      </c>
      <c r="F78" s="11">
        <v>10000</v>
      </c>
      <c r="G78" s="43">
        <v>0.8139</v>
      </c>
      <c r="H78" s="44">
        <v>0.8207</v>
      </c>
      <c r="I78" s="45">
        <v>0.8084</v>
      </c>
      <c r="J78" s="22">
        <f t="shared" si="18"/>
        <v>0.808823529411754</v>
      </c>
      <c r="K78" s="14" t="s">
        <v>68</v>
      </c>
      <c r="L78" s="43">
        <v>0.8084</v>
      </c>
      <c r="M78" s="13">
        <f t="shared" si="19"/>
        <v>54.999999999999496</v>
      </c>
      <c r="N78" s="7">
        <f t="shared" si="20"/>
        <v>10614.999999999904</v>
      </c>
      <c r="O78" s="5">
        <f t="shared" si="21"/>
        <v>1.570827</v>
      </c>
      <c r="P78" s="17" t="str">
        <f t="shared" si="22"/>
        <v>○</v>
      </c>
      <c r="T78" s="46">
        <f t="shared" si="23"/>
        <v>193</v>
      </c>
    </row>
    <row r="79" spans="2:20" ht="17.25" thickBot="1" thickTop="1">
      <c r="B79" s="4">
        <v>39758</v>
      </c>
      <c r="C79" s="29">
        <f t="shared" si="24"/>
        <v>512158.9999999994</v>
      </c>
      <c r="D79" s="48" t="s">
        <v>39</v>
      </c>
      <c r="E79" s="9" t="s">
        <v>2</v>
      </c>
      <c r="F79" s="11"/>
      <c r="G79" s="43"/>
      <c r="H79" s="44"/>
      <c r="I79" s="45"/>
      <c r="J79" s="22">
        <f>IF(F79="","",IF(D79="－","∞",ABS((I79-G79))/(ABS(H79-G79))))</f>
      </c>
      <c r="K79" s="14" t="s">
        <v>68</v>
      </c>
      <c r="L79" s="43"/>
      <c r="M79" s="13">
        <f t="shared" si="19"/>
      </c>
      <c r="N79" s="7">
        <f t="shared" si="20"/>
      </c>
      <c r="O79" s="5">
        <f t="shared" si="21"/>
      </c>
      <c r="P79" s="17">
        <f t="shared" si="22"/>
      </c>
      <c r="T79" s="46">
        <f t="shared" si="23"/>
        <v>193</v>
      </c>
    </row>
    <row r="80" spans="2:20" ht="17.25" thickBot="1" thickTop="1">
      <c r="B80" s="4">
        <v>39759</v>
      </c>
      <c r="C80" s="29">
        <f t="shared" si="24"/>
        <v>512158.9999999994</v>
      </c>
      <c r="D80" s="48" t="s">
        <v>39</v>
      </c>
      <c r="E80" s="9" t="s">
        <v>1</v>
      </c>
      <c r="F80" s="11">
        <v>10000</v>
      </c>
      <c r="G80" s="43">
        <v>0.814</v>
      </c>
      <c r="H80" s="44">
        <v>0.8209</v>
      </c>
      <c r="I80" s="45">
        <v>0.8095</v>
      </c>
      <c r="J80" s="22">
        <f>IF(F80="","",IF(D80="－","∞",ABS((I80-G80))/(ABS(H80-G80))))</f>
        <v>0.6521739130434692</v>
      </c>
      <c r="K80" s="14" t="s">
        <v>68</v>
      </c>
      <c r="L80" s="43">
        <v>0.8095</v>
      </c>
      <c r="M80" s="13">
        <f t="shared" si="19"/>
        <v>44.99999999999949</v>
      </c>
      <c r="N80" s="7">
        <f t="shared" si="20"/>
        <v>8684.999999999902</v>
      </c>
      <c r="O80" s="5">
        <f t="shared" si="21"/>
        <v>1.5710199999999999</v>
      </c>
      <c r="P80" s="17" t="str">
        <f t="shared" si="22"/>
        <v>○</v>
      </c>
      <c r="T80" s="46">
        <f t="shared" si="23"/>
        <v>193</v>
      </c>
    </row>
    <row r="81" spans="2:20" ht="17.25" thickBot="1" thickTop="1">
      <c r="B81" s="4">
        <v>39762</v>
      </c>
      <c r="C81" s="29">
        <f t="shared" si="24"/>
        <v>520843.9999999993</v>
      </c>
      <c r="D81" s="48" t="s">
        <v>39</v>
      </c>
      <c r="E81" s="9" t="s">
        <v>2</v>
      </c>
      <c r="F81" s="11"/>
      <c r="G81" s="43"/>
      <c r="H81" s="44"/>
      <c r="I81" s="45"/>
      <c r="J81" s="22">
        <f>IF(F81="","",IF(D81="－","∞",ABS((I81-G81))/(ABS(H81-G81))))</f>
      </c>
      <c r="K81" s="14" t="s">
        <v>68</v>
      </c>
      <c r="L81" s="43"/>
      <c r="M81" s="13">
        <f t="shared" si="19"/>
      </c>
      <c r="N81" s="7">
        <f t="shared" si="20"/>
      </c>
      <c r="O81" s="5">
        <f t="shared" si="21"/>
      </c>
      <c r="P81" s="17">
        <f t="shared" si="22"/>
      </c>
      <c r="T81" s="46">
        <f t="shared" si="23"/>
        <v>193</v>
      </c>
    </row>
    <row r="82" spans="2:20" ht="17.25" thickBot="1" thickTop="1">
      <c r="B82" s="4">
        <v>39763</v>
      </c>
      <c r="C82" s="29">
        <f t="shared" si="24"/>
        <v>520843.9999999993</v>
      </c>
      <c r="D82" s="48" t="s">
        <v>39</v>
      </c>
      <c r="E82" s="9" t="s">
        <v>2</v>
      </c>
      <c r="F82" s="11"/>
      <c r="G82" s="43"/>
      <c r="H82" s="44"/>
      <c r="I82" s="45"/>
      <c r="J82" s="22">
        <f aca="true" t="shared" si="25" ref="J82:J89">IF(F82="","",IF(D82="－","∞",ABS((I82-G82))/(ABS(H82-G82))))</f>
      </c>
      <c r="K82" s="14" t="s">
        <v>68</v>
      </c>
      <c r="L82" s="43"/>
      <c r="M82" s="13">
        <f t="shared" si="19"/>
      </c>
      <c r="N82" s="7">
        <f t="shared" si="20"/>
      </c>
      <c r="O82" s="5">
        <f t="shared" si="21"/>
      </c>
      <c r="P82" s="17">
        <f t="shared" si="22"/>
      </c>
      <c r="T82" s="46">
        <f t="shared" si="23"/>
        <v>193</v>
      </c>
    </row>
    <row r="83" spans="2:20" ht="17.25" thickBot="1" thickTop="1">
      <c r="B83" s="4">
        <v>39764</v>
      </c>
      <c r="C83" s="29">
        <f t="shared" si="24"/>
        <v>520843.9999999993</v>
      </c>
      <c r="D83" s="48" t="s">
        <v>39</v>
      </c>
      <c r="E83" s="9" t="s">
        <v>2</v>
      </c>
      <c r="F83" s="11"/>
      <c r="G83" s="43"/>
      <c r="H83" s="44"/>
      <c r="I83" s="45"/>
      <c r="J83" s="22">
        <f t="shared" si="25"/>
      </c>
      <c r="K83" s="14" t="s">
        <v>68</v>
      </c>
      <c r="L83" s="43"/>
      <c r="M83" s="13">
        <f t="shared" si="19"/>
      </c>
      <c r="N83" s="7">
        <f t="shared" si="20"/>
      </c>
      <c r="O83" s="5">
        <f t="shared" si="21"/>
      </c>
      <c r="P83" s="17">
        <f t="shared" si="22"/>
      </c>
      <c r="T83" s="46">
        <f t="shared" si="23"/>
        <v>193</v>
      </c>
    </row>
    <row r="84" spans="2:20" ht="17.25" thickBot="1" thickTop="1">
      <c r="B84" s="4">
        <v>39765</v>
      </c>
      <c r="C84" s="29">
        <f t="shared" si="24"/>
        <v>520843.9999999993</v>
      </c>
      <c r="D84" s="48" t="s">
        <v>39</v>
      </c>
      <c r="E84" s="9" t="s">
        <v>1</v>
      </c>
      <c r="F84" s="11">
        <v>10000</v>
      </c>
      <c r="G84" s="43">
        <v>0.838</v>
      </c>
      <c r="H84" s="44">
        <v>0.8488</v>
      </c>
      <c r="I84" s="45">
        <v>0.8298</v>
      </c>
      <c r="J84" s="22">
        <f t="shared" si="25"/>
        <v>0.7592592592592556</v>
      </c>
      <c r="K84" s="14" t="s">
        <v>68</v>
      </c>
      <c r="L84" s="43">
        <v>0.8488</v>
      </c>
      <c r="M84" s="13">
        <f t="shared" si="19"/>
        <v>-108.00000000000031</v>
      </c>
      <c r="N84" s="7">
        <f t="shared" si="20"/>
        <v>-20844.00000000006</v>
      </c>
      <c r="O84" s="5">
        <f t="shared" si="21"/>
        <v>1.61734</v>
      </c>
      <c r="P84" s="17" t="str">
        <f t="shared" si="22"/>
        <v>×</v>
      </c>
      <c r="T84" s="46">
        <f t="shared" si="23"/>
        <v>193</v>
      </c>
    </row>
    <row r="85" spans="2:20" ht="17.25" thickBot="1" thickTop="1">
      <c r="B85" s="4">
        <v>39766</v>
      </c>
      <c r="C85" s="29">
        <f t="shared" si="24"/>
        <v>499999.99999999924</v>
      </c>
      <c r="D85" s="48" t="s">
        <v>39</v>
      </c>
      <c r="E85" s="9" t="s">
        <v>1</v>
      </c>
      <c r="F85" s="11">
        <v>10000</v>
      </c>
      <c r="G85" s="43">
        <v>0.8621</v>
      </c>
      <c r="H85" s="44">
        <v>0.8749</v>
      </c>
      <c r="I85" s="45">
        <v>0.8535</v>
      </c>
      <c r="J85" s="22">
        <f t="shared" si="25"/>
        <v>0.6718749999999937</v>
      </c>
      <c r="K85" s="14" t="s">
        <v>68</v>
      </c>
      <c r="L85" s="43">
        <v>0.8535</v>
      </c>
      <c r="M85" s="13">
        <f t="shared" si="19"/>
        <v>85.9999999999994</v>
      </c>
      <c r="N85" s="7">
        <f t="shared" si="20"/>
        <v>16597.999999999887</v>
      </c>
      <c r="O85" s="5">
        <f t="shared" si="21"/>
        <v>1.663853</v>
      </c>
      <c r="P85" s="17" t="str">
        <f t="shared" si="22"/>
        <v>○</v>
      </c>
      <c r="T85" s="46">
        <f t="shared" si="23"/>
        <v>193</v>
      </c>
    </row>
    <row r="86" spans="2:20" ht="17.25" thickBot="1" thickTop="1">
      <c r="B86" s="4">
        <v>39769</v>
      </c>
      <c r="C86" s="29">
        <f t="shared" si="24"/>
        <v>516597.9999999991</v>
      </c>
      <c r="D86" s="48" t="s">
        <v>39</v>
      </c>
      <c r="E86" s="9" t="s">
        <v>0</v>
      </c>
      <c r="F86" s="11">
        <v>10000</v>
      </c>
      <c r="G86" s="43">
        <v>0.8547</v>
      </c>
      <c r="H86" s="44">
        <v>0.8494</v>
      </c>
      <c r="I86" s="45">
        <v>0.8578</v>
      </c>
      <c r="J86" s="22">
        <f t="shared" si="25"/>
        <v>0.58490566037736</v>
      </c>
      <c r="K86" s="14" t="s">
        <v>68</v>
      </c>
      <c r="L86" s="43">
        <v>0.8494</v>
      </c>
      <c r="M86" s="13">
        <f t="shared" si="19"/>
        <v>-52.999999999999716</v>
      </c>
      <c r="N86" s="7">
        <f t="shared" si="20"/>
        <v>-10228.999999999947</v>
      </c>
      <c r="O86" s="5">
        <f t="shared" si="21"/>
        <v>1.649571</v>
      </c>
      <c r="P86" s="17" t="str">
        <f t="shared" si="22"/>
        <v>×</v>
      </c>
      <c r="T86" s="46">
        <f t="shared" si="23"/>
        <v>193</v>
      </c>
    </row>
    <row r="87" spans="2:20" ht="17.25" thickBot="1" thickTop="1">
      <c r="B87" s="4">
        <v>39770</v>
      </c>
      <c r="C87" s="29">
        <f t="shared" si="24"/>
        <v>506368.9999999992</v>
      </c>
      <c r="D87" s="48" t="s">
        <v>39</v>
      </c>
      <c r="E87" s="9" t="s">
        <v>2</v>
      </c>
      <c r="F87" s="11"/>
      <c r="G87" s="43"/>
      <c r="H87" s="44"/>
      <c r="I87" s="45"/>
      <c r="J87" s="22">
        <f t="shared" si="25"/>
      </c>
      <c r="K87" s="14" t="s">
        <v>68</v>
      </c>
      <c r="L87" s="43"/>
      <c r="M87" s="13">
        <f t="shared" si="19"/>
      </c>
      <c r="N87" s="7">
        <f t="shared" si="20"/>
      </c>
      <c r="O87" s="5">
        <f t="shared" si="21"/>
      </c>
      <c r="P87" s="17">
        <f t="shared" si="22"/>
      </c>
      <c r="T87" s="46">
        <f t="shared" si="23"/>
        <v>193</v>
      </c>
    </row>
    <row r="88" spans="2:20" ht="17.25" thickBot="1" thickTop="1">
      <c r="B88" s="4">
        <v>39771</v>
      </c>
      <c r="C88" s="29">
        <f t="shared" si="24"/>
        <v>506368.9999999992</v>
      </c>
      <c r="D88" s="48" t="s">
        <v>39</v>
      </c>
      <c r="E88" s="9" t="s">
        <v>2</v>
      </c>
      <c r="F88" s="11"/>
      <c r="G88" s="43"/>
      <c r="H88" s="44"/>
      <c r="I88" s="45"/>
      <c r="J88" s="22">
        <f t="shared" si="25"/>
      </c>
      <c r="K88" s="14" t="s">
        <v>68</v>
      </c>
      <c r="L88" s="43"/>
      <c r="M88" s="13">
        <f t="shared" si="19"/>
      </c>
      <c r="N88" s="7">
        <f t="shared" si="20"/>
      </c>
      <c r="O88" s="5">
        <f t="shared" si="21"/>
      </c>
      <c r="P88" s="17">
        <f t="shared" si="22"/>
      </c>
      <c r="T88" s="46">
        <f t="shared" si="23"/>
        <v>193</v>
      </c>
    </row>
    <row r="89" spans="2:20" ht="17.25" thickBot="1" thickTop="1">
      <c r="B89" s="4">
        <v>39772</v>
      </c>
      <c r="C89" s="29">
        <f t="shared" si="24"/>
        <v>506368.9999999992</v>
      </c>
      <c r="D89" s="48" t="s">
        <v>39</v>
      </c>
      <c r="E89" s="9" t="s">
        <v>0</v>
      </c>
      <c r="F89" s="11">
        <v>10000</v>
      </c>
      <c r="G89" s="43">
        <v>0.8352</v>
      </c>
      <c r="H89" s="44">
        <v>0.8295</v>
      </c>
      <c r="I89" s="45">
        <v>0.8386</v>
      </c>
      <c r="J89" s="22">
        <f t="shared" si="25"/>
        <v>0.5964912280701642</v>
      </c>
      <c r="K89" s="14" t="s">
        <v>68</v>
      </c>
      <c r="L89" s="43">
        <v>0.8386</v>
      </c>
      <c r="M89" s="13">
        <f t="shared" si="19"/>
        <v>33.99999999999959</v>
      </c>
      <c r="N89" s="7">
        <f t="shared" si="20"/>
        <v>6561.99999999992</v>
      </c>
      <c r="O89" s="5">
        <f t="shared" si="21"/>
        <v>1.611936</v>
      </c>
      <c r="P89" s="17" t="str">
        <f t="shared" si="22"/>
        <v>○</v>
      </c>
      <c r="T89" s="46">
        <f t="shared" si="23"/>
        <v>193</v>
      </c>
    </row>
    <row r="90" spans="2:20" ht="17.25" thickBot="1" thickTop="1">
      <c r="B90" s="4">
        <v>39773</v>
      </c>
      <c r="C90" s="29">
        <f t="shared" si="24"/>
        <v>512930.9999999991</v>
      </c>
      <c r="D90" s="48" t="s">
        <v>39</v>
      </c>
      <c r="E90" s="9" t="s">
        <v>2</v>
      </c>
      <c r="F90" s="11"/>
      <c r="G90" s="43"/>
      <c r="H90" s="44"/>
      <c r="I90" s="45"/>
      <c r="J90" s="22">
        <f aca="true" t="shared" si="26" ref="J90:J95">IF(F90="","",IF(D90="－","∞",ABS((I90-G90))/(ABS(H90-G90))))</f>
      </c>
      <c r="K90" s="14" t="s">
        <v>68</v>
      </c>
      <c r="L90" s="43"/>
      <c r="M90" s="13">
        <f t="shared" si="19"/>
      </c>
      <c r="N90" s="7">
        <f t="shared" si="20"/>
      </c>
      <c r="O90" s="5">
        <f t="shared" si="21"/>
      </c>
      <c r="P90" s="17">
        <f t="shared" si="22"/>
      </c>
      <c r="T90" s="46">
        <f t="shared" si="23"/>
        <v>193</v>
      </c>
    </row>
    <row r="91" spans="2:20" ht="17.25" thickBot="1" thickTop="1">
      <c r="B91" s="4">
        <v>39776</v>
      </c>
      <c r="C91" s="29">
        <f t="shared" si="24"/>
        <v>512930.9999999991</v>
      </c>
      <c r="D91" s="48" t="s">
        <v>39</v>
      </c>
      <c r="E91" s="9" t="s">
        <v>2</v>
      </c>
      <c r="F91" s="11"/>
      <c r="G91" s="43"/>
      <c r="H91" s="44"/>
      <c r="I91" s="45"/>
      <c r="J91" s="22">
        <f t="shared" si="26"/>
      </c>
      <c r="K91" s="14" t="s">
        <v>68</v>
      </c>
      <c r="L91" s="43"/>
      <c r="M91" s="13">
        <f t="shared" si="19"/>
      </c>
      <c r="N91" s="7">
        <f t="shared" si="20"/>
      </c>
      <c r="O91" s="5">
        <f t="shared" si="21"/>
      </c>
      <c r="P91" s="17">
        <f t="shared" si="22"/>
      </c>
      <c r="T91" s="46">
        <f t="shared" si="23"/>
        <v>193</v>
      </c>
    </row>
    <row r="92" spans="2:20" ht="17.25" thickBot="1" thickTop="1">
      <c r="B92" s="4">
        <v>39777</v>
      </c>
      <c r="C92" s="29">
        <f t="shared" si="24"/>
        <v>512930.9999999991</v>
      </c>
      <c r="D92" s="48" t="s">
        <v>39</v>
      </c>
      <c r="E92" s="9" t="s">
        <v>2</v>
      </c>
      <c r="F92" s="11"/>
      <c r="G92" s="43"/>
      <c r="H92" s="44"/>
      <c r="I92" s="45"/>
      <c r="J92" s="22">
        <f t="shared" si="26"/>
      </c>
      <c r="K92" s="14" t="s">
        <v>68</v>
      </c>
      <c r="L92" s="43"/>
      <c r="M92" s="13">
        <f t="shared" si="19"/>
      </c>
      <c r="N92" s="7">
        <f t="shared" si="20"/>
      </c>
      <c r="O92" s="5">
        <f t="shared" si="21"/>
      </c>
      <c r="P92" s="17">
        <f t="shared" si="22"/>
      </c>
      <c r="T92" s="46">
        <f t="shared" si="23"/>
        <v>193</v>
      </c>
    </row>
    <row r="93" spans="2:20" ht="17.25" thickBot="1" thickTop="1">
      <c r="B93" s="4">
        <v>39778</v>
      </c>
      <c r="C93" s="29">
        <f t="shared" si="24"/>
        <v>512930.9999999991</v>
      </c>
      <c r="D93" s="48" t="s">
        <v>39</v>
      </c>
      <c r="E93" s="9" t="s">
        <v>2</v>
      </c>
      <c r="F93" s="11"/>
      <c r="G93" s="43"/>
      <c r="H93" s="44"/>
      <c r="I93" s="45"/>
      <c r="J93" s="22">
        <f t="shared" si="26"/>
      </c>
      <c r="K93" s="14" t="s">
        <v>68</v>
      </c>
      <c r="L93" s="43"/>
      <c r="M93" s="13">
        <f t="shared" si="19"/>
      </c>
      <c r="N93" s="7">
        <f t="shared" si="20"/>
      </c>
      <c r="O93" s="5">
        <f t="shared" si="21"/>
      </c>
      <c r="P93" s="17">
        <f t="shared" si="22"/>
      </c>
      <c r="T93" s="46">
        <f t="shared" si="23"/>
        <v>193</v>
      </c>
    </row>
    <row r="94" spans="2:20" ht="17.25" thickBot="1" thickTop="1">
      <c r="B94" s="4">
        <v>39779</v>
      </c>
      <c r="C94" s="29">
        <f t="shared" si="24"/>
        <v>512930.9999999991</v>
      </c>
      <c r="D94" s="48" t="s">
        <v>39</v>
      </c>
      <c r="E94" s="9" t="s">
        <v>2</v>
      </c>
      <c r="F94" s="11"/>
      <c r="G94" s="43"/>
      <c r="H94" s="44"/>
      <c r="I94" s="45"/>
      <c r="J94" s="22">
        <f t="shared" si="26"/>
      </c>
      <c r="K94" s="14" t="s">
        <v>68</v>
      </c>
      <c r="L94" s="43"/>
      <c r="M94" s="13">
        <f t="shared" si="19"/>
      </c>
      <c r="N94" s="7">
        <f t="shared" si="20"/>
      </c>
      <c r="O94" s="5">
        <f t="shared" si="21"/>
      </c>
      <c r="P94" s="17">
        <f t="shared" si="22"/>
      </c>
      <c r="T94" s="46">
        <f t="shared" si="23"/>
        <v>193</v>
      </c>
    </row>
    <row r="95" spans="2:20" ht="17.25" thickBot="1" thickTop="1">
      <c r="B95" s="4">
        <v>39780</v>
      </c>
      <c r="C95" s="29">
        <f t="shared" si="24"/>
        <v>512930.9999999991</v>
      </c>
      <c r="D95" s="48" t="s">
        <v>39</v>
      </c>
      <c r="E95" s="9" t="s">
        <v>2</v>
      </c>
      <c r="F95" s="11"/>
      <c r="G95" s="43"/>
      <c r="H95" s="44"/>
      <c r="I95" s="45"/>
      <c r="J95" s="22">
        <f t="shared" si="26"/>
      </c>
      <c r="K95" s="14" t="s">
        <v>68</v>
      </c>
      <c r="L95" s="43"/>
      <c r="M95" s="13">
        <f t="shared" si="19"/>
      </c>
      <c r="N95" s="7">
        <f t="shared" si="20"/>
      </c>
      <c r="O95" s="5">
        <f t="shared" si="21"/>
      </c>
      <c r="P95" s="17">
        <f t="shared" si="22"/>
      </c>
      <c r="T95" s="46">
        <f t="shared" si="23"/>
        <v>193</v>
      </c>
    </row>
    <row r="96" ht="14.25" thickTop="1">
      <c r="M96" s="24">
        <f>IF(L96="","",(IF(E96="買",(L96-G96)*100,(G96-L96)*100))-IF(D96="USD/JPY",2,IF(D96="EUR/JPY",3,IF(D96="GBP/JPY",8,5))))</f>
      </c>
    </row>
    <row r="98" spans="2:3" ht="13.5">
      <c r="B98" s="15" t="s">
        <v>9</v>
      </c>
      <c r="C98" s="15"/>
    </row>
    <row r="99" spans="2:3" ht="13.5">
      <c r="B99" s="15" t="s">
        <v>10</v>
      </c>
      <c r="C99" s="15"/>
    </row>
  </sheetData>
  <sheetProtection/>
  <mergeCells count="2">
    <mergeCell ref="J8:K8"/>
    <mergeCell ref="J9:K9"/>
  </mergeCells>
  <conditionalFormatting sqref="M11:M96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E9:E10">
      <formula1>$S$9:$S$12</formula1>
    </dataValidation>
    <dataValidation type="list" allowBlank="1" showInputMessage="1" showErrorMessage="1" sqref="E11:E95">
      <formula1>$S$10:$S$12</formula1>
    </dataValidation>
    <dataValidation type="list" allowBlank="1" showInputMessage="1" showErrorMessage="1" sqref="D11:D95">
      <formula1>$R$10:$R$20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99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9.75390625" style="0" customWidth="1"/>
    <col min="4" max="4" width="9.625" style="0" customWidth="1"/>
    <col min="5" max="5" width="5.625" style="0" customWidth="1"/>
    <col min="6" max="6" width="9.625" style="0" customWidth="1"/>
    <col min="7" max="7" width="9.375" style="0" customWidth="1"/>
    <col min="8" max="9" width="7.625" style="0" customWidth="1"/>
    <col min="10" max="11" width="3.125" style="0" customWidth="1"/>
    <col min="13" max="13" width="9.25390625" style="0" customWidth="1"/>
    <col min="14" max="14" width="11.75390625" style="0" customWidth="1"/>
    <col min="15" max="15" width="6.375" style="0" customWidth="1"/>
    <col min="16" max="16" width="4.875" style="0" customWidth="1"/>
    <col min="17" max="17" width="2.25390625" style="0" customWidth="1"/>
    <col min="18" max="19" width="0" style="1" hidden="1" customWidth="1"/>
    <col min="20" max="20" width="0" style="46" hidden="1" customWidth="1"/>
  </cols>
  <sheetData>
    <row r="1" ht="13.5">
      <c r="B1" s="39" t="s">
        <v>60</v>
      </c>
    </row>
    <row r="2" spans="2:16" ht="21.75" thickBot="1">
      <c r="B2" s="21" t="s">
        <v>17</v>
      </c>
      <c r="C2" s="25" t="s">
        <v>19</v>
      </c>
      <c r="D2" s="38" t="s">
        <v>18</v>
      </c>
      <c r="E2" s="16"/>
      <c r="F2" s="16"/>
      <c r="G2" s="23" t="s">
        <v>16</v>
      </c>
      <c r="H2" s="21" t="s">
        <v>15</v>
      </c>
      <c r="I2" s="16"/>
      <c r="J2" s="16"/>
      <c r="K2" s="16"/>
      <c r="L2" s="20" t="s">
        <v>31</v>
      </c>
      <c r="M2" s="20" t="s">
        <v>23</v>
      </c>
      <c r="N2" s="20" t="s">
        <v>32</v>
      </c>
      <c r="O2" s="16"/>
      <c r="P2" s="16"/>
    </row>
    <row r="3" spans="2:16" ht="15" thickBot="1" thickTop="1">
      <c r="B3" s="11">
        <v>1000000</v>
      </c>
      <c r="C3" s="26">
        <v>0.025</v>
      </c>
      <c r="D3" s="38" t="s">
        <v>20</v>
      </c>
      <c r="E3" s="16"/>
      <c r="F3" s="16"/>
      <c r="G3" s="5">
        <f>N9/2/B3*100</f>
        <v>1.9257000000000055</v>
      </c>
      <c r="H3" s="5">
        <f>G3*6</f>
        <v>11.554200000000034</v>
      </c>
      <c r="I3" s="16"/>
      <c r="J3" s="16"/>
      <c r="K3" s="16"/>
      <c r="L3" s="42">
        <f>COUNTIF(P11:P95,"○")+COUNTIF(P11:P95,"×")</f>
        <v>28</v>
      </c>
      <c r="M3" s="40">
        <f>COUNTIF(P11:P95,"○")</f>
        <v>17</v>
      </c>
      <c r="N3" s="41">
        <f>COUNTIF(P11:P95,"×")</f>
        <v>11</v>
      </c>
      <c r="O3" s="16"/>
      <c r="P3" s="16"/>
    </row>
    <row r="4" spans="2:16" ht="14.25" thickTop="1">
      <c r="B4" s="30"/>
      <c r="C4" s="34"/>
      <c r="D4" s="16"/>
      <c r="E4" s="16"/>
      <c r="F4" s="16"/>
      <c r="G4" s="35"/>
      <c r="H4" s="35"/>
      <c r="I4" s="16"/>
      <c r="J4" s="16"/>
      <c r="K4" s="16"/>
      <c r="L4" s="16"/>
      <c r="M4" s="16"/>
      <c r="N4" s="16"/>
      <c r="O4" s="16"/>
      <c r="P4" s="16"/>
    </row>
    <row r="5" spans="2:16" ht="13.5">
      <c r="B5" s="20" t="s">
        <v>27</v>
      </c>
      <c r="C5" s="20" t="s">
        <v>24</v>
      </c>
      <c r="D5" s="16"/>
      <c r="E5" s="16"/>
      <c r="F5" s="20" t="s">
        <v>28</v>
      </c>
      <c r="G5" s="20" t="s">
        <v>29</v>
      </c>
      <c r="H5" s="37" t="s">
        <v>8</v>
      </c>
      <c r="I5" s="16"/>
      <c r="J5" s="16"/>
      <c r="K5" s="16"/>
      <c r="L5" s="20" t="s">
        <v>25</v>
      </c>
      <c r="M5" s="20" t="s">
        <v>26</v>
      </c>
      <c r="N5" s="37" t="s">
        <v>30</v>
      </c>
      <c r="O5" s="16"/>
      <c r="P5" s="16"/>
    </row>
    <row r="6" spans="2:16" ht="13.5">
      <c r="B6" s="7">
        <f>MAX(N11:N95)</f>
        <v>15582.000000000024</v>
      </c>
      <c r="C6" s="7">
        <f>MIN(N11:N95)</f>
        <v>-11564.000000000031</v>
      </c>
      <c r="D6" s="16"/>
      <c r="E6" s="16"/>
      <c r="F6" s="7">
        <f>SUMIF(N11:N95,"&gt;0")</f>
        <v>102801.99999999997</v>
      </c>
      <c r="G6" s="7">
        <f>SUMIF(N11:N95,"&lt;=0")</f>
        <v>-64287.99999999989</v>
      </c>
      <c r="H6" s="36">
        <f>F6/G6*-1</f>
        <v>1.5990853658536608</v>
      </c>
      <c r="I6" s="16"/>
      <c r="J6" s="16"/>
      <c r="K6" s="16"/>
      <c r="L6" s="7">
        <f>SUMIF(N11:N95,"&gt;0")/COUNTIF(P11:P95,"○")</f>
        <v>6047.176470588233</v>
      </c>
      <c r="M6" s="7">
        <f>SUMIF(N11:N95,"&lt;=0")/COUNTIF(P11:P95,"×")</f>
        <v>-5844.363636363626</v>
      </c>
      <c r="N6" s="36">
        <f>L6/M6*-1</f>
        <v>1.0347022955523688</v>
      </c>
      <c r="O6" s="16"/>
      <c r="P6" s="16"/>
    </row>
    <row r="7" spans="4:16" ht="13.5">
      <c r="D7" s="16"/>
      <c r="E7" s="16"/>
      <c r="F7" s="16" t="s">
        <v>22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3.5">
      <c r="B8" s="20" t="s">
        <v>3</v>
      </c>
      <c r="C8" s="28" t="s">
        <v>21</v>
      </c>
      <c r="D8" s="20" t="s">
        <v>61</v>
      </c>
      <c r="E8" s="20" t="s">
        <v>4</v>
      </c>
      <c r="F8" s="21" t="s">
        <v>5</v>
      </c>
      <c r="G8" s="20" t="s">
        <v>12</v>
      </c>
      <c r="H8" s="20" t="s">
        <v>14</v>
      </c>
      <c r="I8" s="20" t="s">
        <v>13</v>
      </c>
      <c r="J8" s="49" t="s">
        <v>8</v>
      </c>
      <c r="K8" s="50"/>
      <c r="L8" s="20" t="s">
        <v>6</v>
      </c>
      <c r="M8" s="20" t="s">
        <v>62</v>
      </c>
      <c r="N8" s="20" t="s">
        <v>7</v>
      </c>
      <c r="O8" s="20" t="s">
        <v>63</v>
      </c>
      <c r="P8" s="20" t="s">
        <v>11</v>
      </c>
    </row>
    <row r="9" spans="2:16" ht="14.25" customHeight="1">
      <c r="B9" s="4" t="s">
        <v>64</v>
      </c>
      <c r="C9" s="27"/>
      <c r="D9" s="12" t="s">
        <v>2</v>
      </c>
      <c r="E9" s="3" t="s">
        <v>2</v>
      </c>
      <c r="F9" s="10">
        <f>SUM(F11:F95)</f>
        <v>280000</v>
      </c>
      <c r="G9" s="12" t="s">
        <v>2</v>
      </c>
      <c r="H9" s="12" t="s">
        <v>2</v>
      </c>
      <c r="I9" s="12" t="s">
        <v>2</v>
      </c>
      <c r="J9" s="51">
        <f>AVERAGE(J11:J95)</f>
        <v>0.8139125324557981</v>
      </c>
      <c r="K9" s="52"/>
      <c r="L9" s="19">
        <f>COUNT(L11:L95)</f>
        <v>28</v>
      </c>
      <c r="M9" s="6">
        <f>SUM(M11:M95)</f>
        <v>393.0000000000012</v>
      </c>
      <c r="N9" s="7">
        <f>SUM(N11:N95)</f>
        <v>38514.00000000011</v>
      </c>
      <c r="O9" s="8" t="s">
        <v>2</v>
      </c>
      <c r="P9" s="18">
        <f>COUNTIF(P11:P95,"○")/(COUNTIF(P11:P95,"○")+COUNTIF(P11:P95,"×"))</f>
        <v>0.6071428571428571</v>
      </c>
    </row>
    <row r="10" spans="2:19" ht="14.25" customHeight="1" thickBot="1">
      <c r="B10" s="4"/>
      <c r="C10" s="27"/>
      <c r="D10" s="12"/>
      <c r="E10" s="9"/>
      <c r="F10" s="30"/>
      <c r="G10" s="31"/>
      <c r="H10" s="31"/>
      <c r="I10" s="31"/>
      <c r="J10" s="32"/>
      <c r="K10" s="32"/>
      <c r="L10" s="33"/>
      <c r="M10" s="13"/>
      <c r="N10" s="7"/>
      <c r="O10" s="8"/>
      <c r="P10" s="18"/>
      <c r="R10" s="2" t="s">
        <v>65</v>
      </c>
      <c r="S10" s="1" t="s">
        <v>0</v>
      </c>
    </row>
    <row r="11" spans="2:20" ht="17.25" thickBot="1" thickTop="1">
      <c r="B11" s="4">
        <v>39664</v>
      </c>
      <c r="C11" s="29">
        <v>500000</v>
      </c>
      <c r="D11" s="48" t="s">
        <v>34</v>
      </c>
      <c r="E11" s="9" t="s">
        <v>2</v>
      </c>
      <c r="F11" s="11"/>
      <c r="G11" s="43"/>
      <c r="H11" s="44"/>
      <c r="I11" s="45"/>
      <c r="J11" s="22">
        <f>IF(F11="","",IF(D11="－","∞",ABS((I11-G11))/(ABS(H11-G11))))</f>
      </c>
      <c r="K11" s="14" t="s">
        <v>66</v>
      </c>
      <c r="L11" s="43"/>
      <c r="M11" s="13">
        <f aca="true" t="shared" si="0" ref="M11:M42">IF(L11="","",(IF(E11="買",(L11-G11)*10000,(G11-L11)*10000)))</f>
      </c>
      <c r="N11" s="7">
        <f aca="true" t="shared" si="1" ref="N11:N42">IF(M11="","",M11*F11*T11/10000)</f>
      </c>
      <c r="O11" s="5">
        <f aca="true" t="shared" si="2" ref="O11:O42">IF(F11="","",F11*G11*T11/$B$3)</f>
      </c>
      <c r="P11" s="17">
        <f aca="true" t="shared" si="3" ref="P11:P42">IF(M11="","",IF(M11&lt;0,"×","○"))</f>
      </c>
      <c r="R11" s="2" t="s">
        <v>67</v>
      </c>
      <c r="S11" s="1" t="s">
        <v>1</v>
      </c>
      <c r="T11" s="46">
        <f aca="true" t="shared" si="4" ref="T11:T42">IF(D11=$R$13,$S$16,(IF(D11=$R$19,$S$16,(IF(D11=$R$16,$S$16,(IF(D11=$R$14,$S$15,(IF(D11=$R$10,$S$13,$S$14)))))))))</f>
        <v>98</v>
      </c>
    </row>
    <row r="12" spans="2:20" ht="17.25" thickBot="1" thickTop="1">
      <c r="B12" s="4">
        <v>39665</v>
      </c>
      <c r="C12" s="29">
        <f aca="true" t="shared" si="5" ref="C12:C43">C11+IF(N11="",0,N11)</f>
        <v>500000</v>
      </c>
      <c r="D12" s="48" t="s">
        <v>34</v>
      </c>
      <c r="E12" s="9" t="s">
        <v>2</v>
      </c>
      <c r="F12" s="11"/>
      <c r="G12" s="43"/>
      <c r="H12" s="44"/>
      <c r="I12" s="45"/>
      <c r="J12" s="22">
        <f>IF(F12="","",IF(D12="－","∞",ABS((I12-G12))/(ABS(H12-G12))))</f>
      </c>
      <c r="K12" s="14" t="s">
        <v>68</v>
      </c>
      <c r="L12" s="43"/>
      <c r="M12" s="13">
        <f t="shared" si="0"/>
      </c>
      <c r="N12" s="7">
        <f t="shared" si="1"/>
      </c>
      <c r="O12" s="5">
        <f t="shared" si="2"/>
      </c>
      <c r="P12" s="17">
        <f t="shared" si="3"/>
      </c>
      <c r="R12" s="2" t="s">
        <v>69</v>
      </c>
      <c r="S12" s="1" t="s">
        <v>70</v>
      </c>
      <c r="T12" s="46">
        <f t="shared" si="4"/>
        <v>98</v>
      </c>
    </row>
    <row r="13" spans="2:20" ht="17.25" thickBot="1" thickTop="1">
      <c r="B13" s="4">
        <v>39666</v>
      </c>
      <c r="C13" s="29">
        <f t="shared" si="5"/>
        <v>500000</v>
      </c>
      <c r="D13" s="48" t="s">
        <v>34</v>
      </c>
      <c r="E13" s="9" t="s">
        <v>2</v>
      </c>
      <c r="F13" s="11"/>
      <c r="G13" s="43"/>
      <c r="H13" s="44"/>
      <c r="I13" s="45"/>
      <c r="J13" s="22">
        <f aca="true" t="shared" si="6" ref="J13:J21">IF(F13="","",IF(D13="－","∞",ABS((I13-G13))/(ABS(H13-G13))))</f>
      </c>
      <c r="K13" s="14" t="s">
        <v>68</v>
      </c>
      <c r="L13" s="43"/>
      <c r="M13" s="13">
        <f t="shared" si="0"/>
      </c>
      <c r="N13" s="7">
        <f t="shared" si="1"/>
      </c>
      <c r="O13" s="5">
        <f t="shared" si="2"/>
      </c>
      <c r="P13" s="17">
        <f t="shared" si="3"/>
      </c>
      <c r="R13" s="2" t="s">
        <v>71</v>
      </c>
      <c r="S13" s="47">
        <v>75</v>
      </c>
      <c r="T13" s="46">
        <f t="shared" si="4"/>
        <v>98</v>
      </c>
    </row>
    <row r="14" spans="2:20" ht="17.25" thickBot="1" thickTop="1">
      <c r="B14" s="4">
        <v>39667</v>
      </c>
      <c r="C14" s="29">
        <f t="shared" si="5"/>
        <v>500000</v>
      </c>
      <c r="D14" s="48" t="s">
        <v>34</v>
      </c>
      <c r="E14" s="9" t="s">
        <v>2</v>
      </c>
      <c r="F14" s="11"/>
      <c r="G14" s="43"/>
      <c r="H14" s="44"/>
      <c r="I14" s="45"/>
      <c r="J14" s="22">
        <f t="shared" si="6"/>
      </c>
      <c r="K14" s="14" t="s">
        <v>68</v>
      </c>
      <c r="L14" s="43"/>
      <c r="M14" s="13">
        <f t="shared" si="0"/>
      </c>
      <c r="N14" s="7">
        <f t="shared" si="1"/>
      </c>
      <c r="O14" s="5">
        <f t="shared" si="2"/>
      </c>
      <c r="P14" s="17">
        <f t="shared" si="3"/>
      </c>
      <c r="R14" s="2" t="s">
        <v>72</v>
      </c>
      <c r="S14" s="47">
        <v>109</v>
      </c>
      <c r="T14" s="46">
        <f t="shared" si="4"/>
        <v>98</v>
      </c>
    </row>
    <row r="15" spans="2:20" ht="17.25" thickBot="1" thickTop="1">
      <c r="B15" s="4">
        <v>39668</v>
      </c>
      <c r="C15" s="29">
        <f t="shared" si="5"/>
        <v>500000</v>
      </c>
      <c r="D15" s="48" t="s">
        <v>34</v>
      </c>
      <c r="E15" s="9" t="s">
        <v>2</v>
      </c>
      <c r="F15" s="11"/>
      <c r="G15" s="43"/>
      <c r="H15" s="44"/>
      <c r="I15" s="45"/>
      <c r="J15" s="22">
        <f t="shared" si="6"/>
      </c>
      <c r="K15" s="14" t="s">
        <v>68</v>
      </c>
      <c r="L15" s="43"/>
      <c r="M15" s="13">
        <f t="shared" si="0"/>
      </c>
      <c r="N15" s="7">
        <f t="shared" si="1"/>
      </c>
      <c r="O15" s="5">
        <f t="shared" si="2"/>
      </c>
      <c r="P15" s="17">
        <f t="shared" si="3"/>
      </c>
      <c r="R15" s="2" t="s">
        <v>73</v>
      </c>
      <c r="S15" s="47">
        <v>193</v>
      </c>
      <c r="T15" s="46">
        <f t="shared" si="4"/>
        <v>98</v>
      </c>
    </row>
    <row r="16" spans="2:20" ht="17.25" thickBot="1" thickTop="1">
      <c r="B16" s="4">
        <v>39671</v>
      </c>
      <c r="C16" s="29">
        <f t="shared" si="5"/>
        <v>500000</v>
      </c>
      <c r="D16" s="48" t="s">
        <v>34</v>
      </c>
      <c r="E16" s="9" t="s">
        <v>2</v>
      </c>
      <c r="F16" s="11"/>
      <c r="G16" s="43"/>
      <c r="H16" s="44"/>
      <c r="I16" s="45"/>
      <c r="J16" s="22">
        <f t="shared" si="6"/>
      </c>
      <c r="K16" s="14" t="s">
        <v>68</v>
      </c>
      <c r="L16" s="43"/>
      <c r="M16" s="13">
        <f t="shared" si="0"/>
      </c>
      <c r="N16" s="7">
        <f t="shared" si="1"/>
      </c>
      <c r="O16" s="5">
        <f t="shared" si="2"/>
      </c>
      <c r="P16" s="17">
        <f t="shared" si="3"/>
      </c>
      <c r="R16" s="2" t="s">
        <v>74</v>
      </c>
      <c r="S16" s="47">
        <v>98</v>
      </c>
      <c r="T16" s="46">
        <f t="shared" si="4"/>
        <v>98</v>
      </c>
    </row>
    <row r="17" spans="2:20" ht="17.25" thickBot="1" thickTop="1">
      <c r="B17" s="4">
        <v>39672</v>
      </c>
      <c r="C17" s="29">
        <f t="shared" si="5"/>
        <v>500000</v>
      </c>
      <c r="D17" s="48" t="s">
        <v>34</v>
      </c>
      <c r="E17" s="9" t="s">
        <v>2</v>
      </c>
      <c r="F17" s="11"/>
      <c r="G17" s="43"/>
      <c r="H17" s="44"/>
      <c r="I17" s="45"/>
      <c r="J17" s="22">
        <f t="shared" si="6"/>
      </c>
      <c r="K17" s="14" t="s">
        <v>68</v>
      </c>
      <c r="L17" s="43"/>
      <c r="M17" s="13">
        <f t="shared" si="0"/>
      </c>
      <c r="N17" s="7">
        <f t="shared" si="1"/>
      </c>
      <c r="O17" s="5">
        <f t="shared" si="2"/>
      </c>
      <c r="P17" s="17">
        <f t="shared" si="3"/>
      </c>
      <c r="R17" s="2" t="s">
        <v>75</v>
      </c>
      <c r="S17" s="2"/>
      <c r="T17" s="46">
        <f t="shared" si="4"/>
        <v>98</v>
      </c>
    </row>
    <row r="18" spans="2:20" ht="17.25" thickBot="1" thickTop="1">
      <c r="B18" s="4">
        <v>39673</v>
      </c>
      <c r="C18" s="29">
        <f t="shared" si="5"/>
        <v>500000</v>
      </c>
      <c r="D18" s="48" t="s">
        <v>34</v>
      </c>
      <c r="E18" s="9" t="s">
        <v>2</v>
      </c>
      <c r="F18" s="11"/>
      <c r="G18" s="43"/>
      <c r="H18" s="44"/>
      <c r="I18" s="45"/>
      <c r="J18" s="22">
        <f t="shared" si="6"/>
      </c>
      <c r="K18" s="14" t="s">
        <v>68</v>
      </c>
      <c r="L18" s="43"/>
      <c r="M18" s="13">
        <f t="shared" si="0"/>
      </c>
      <c r="N18" s="7">
        <f t="shared" si="1"/>
      </c>
      <c r="O18" s="5">
        <f t="shared" si="2"/>
      </c>
      <c r="P18" s="17">
        <f t="shared" si="3"/>
      </c>
      <c r="R18" s="2" t="s">
        <v>76</v>
      </c>
      <c r="S18" s="2"/>
      <c r="T18" s="46">
        <f t="shared" si="4"/>
        <v>98</v>
      </c>
    </row>
    <row r="19" spans="2:20" ht="17.25" thickBot="1" thickTop="1">
      <c r="B19" s="4">
        <v>39674</v>
      </c>
      <c r="C19" s="29">
        <f t="shared" si="5"/>
        <v>500000</v>
      </c>
      <c r="D19" s="48" t="s">
        <v>34</v>
      </c>
      <c r="E19" s="9" t="s">
        <v>2</v>
      </c>
      <c r="F19" s="11"/>
      <c r="G19" s="43"/>
      <c r="H19" s="44"/>
      <c r="I19" s="45"/>
      <c r="J19" s="22">
        <f t="shared" si="6"/>
      </c>
      <c r="K19" s="14" t="s">
        <v>68</v>
      </c>
      <c r="L19" s="43"/>
      <c r="M19" s="13">
        <f t="shared" si="0"/>
      </c>
      <c r="N19" s="7">
        <f t="shared" si="1"/>
      </c>
      <c r="O19" s="5">
        <f t="shared" si="2"/>
      </c>
      <c r="P19" s="17">
        <f t="shared" si="3"/>
      </c>
      <c r="R19" s="2" t="s">
        <v>77</v>
      </c>
      <c r="S19" s="2"/>
      <c r="T19" s="46">
        <f t="shared" si="4"/>
        <v>98</v>
      </c>
    </row>
    <row r="20" spans="2:20" ht="17.25" thickBot="1" thickTop="1">
      <c r="B20" s="4">
        <v>39675</v>
      </c>
      <c r="C20" s="29">
        <f t="shared" si="5"/>
        <v>500000</v>
      </c>
      <c r="D20" s="48" t="s">
        <v>34</v>
      </c>
      <c r="E20" s="9" t="s">
        <v>2</v>
      </c>
      <c r="F20" s="11"/>
      <c r="G20" s="43"/>
      <c r="H20" s="44"/>
      <c r="I20" s="45"/>
      <c r="J20" s="22">
        <f t="shared" si="6"/>
      </c>
      <c r="K20" s="14" t="s">
        <v>68</v>
      </c>
      <c r="L20" s="43"/>
      <c r="M20" s="13">
        <f t="shared" si="0"/>
      </c>
      <c r="N20" s="7">
        <f t="shared" si="1"/>
      </c>
      <c r="O20" s="5">
        <f t="shared" si="2"/>
      </c>
      <c r="P20" s="17">
        <f t="shared" si="3"/>
      </c>
      <c r="R20" s="1" t="s">
        <v>70</v>
      </c>
      <c r="S20" s="2"/>
      <c r="T20" s="46">
        <f t="shared" si="4"/>
        <v>98</v>
      </c>
    </row>
    <row r="21" spans="2:20" ht="17.25" thickBot="1" thickTop="1">
      <c r="B21" s="4">
        <v>39678</v>
      </c>
      <c r="C21" s="29">
        <f t="shared" si="5"/>
        <v>500000</v>
      </c>
      <c r="D21" s="48" t="s">
        <v>34</v>
      </c>
      <c r="E21" s="9" t="s">
        <v>0</v>
      </c>
      <c r="F21" s="11">
        <v>10000</v>
      </c>
      <c r="G21" s="43">
        <v>1.6099</v>
      </c>
      <c r="H21" s="44">
        <v>1.6042</v>
      </c>
      <c r="I21" s="45">
        <v>1.6139</v>
      </c>
      <c r="J21" s="22">
        <f t="shared" si="6"/>
        <v>0.7017543859648693</v>
      </c>
      <c r="K21" s="14" t="s">
        <v>68</v>
      </c>
      <c r="L21" s="43">
        <v>1.6139</v>
      </c>
      <c r="M21" s="13">
        <f t="shared" si="0"/>
        <v>39.99999999999781</v>
      </c>
      <c r="N21" s="7">
        <f t="shared" si="1"/>
        <v>3919.9999999997854</v>
      </c>
      <c r="O21" s="5">
        <f t="shared" si="2"/>
        <v>1.5777020000000002</v>
      </c>
      <c r="P21" s="17" t="str">
        <f t="shared" si="3"/>
        <v>○</v>
      </c>
      <c r="R21" s="2"/>
      <c r="T21" s="46">
        <f t="shared" si="4"/>
        <v>98</v>
      </c>
    </row>
    <row r="22" spans="2:20" ht="17.25" thickBot="1" thickTop="1">
      <c r="B22" s="4">
        <v>39679</v>
      </c>
      <c r="C22" s="29">
        <f t="shared" si="5"/>
        <v>503919.99999999977</v>
      </c>
      <c r="D22" s="48" t="s">
        <v>34</v>
      </c>
      <c r="E22" s="9" t="s">
        <v>2</v>
      </c>
      <c r="F22" s="11"/>
      <c r="G22" s="43"/>
      <c r="H22" s="44"/>
      <c r="I22" s="45"/>
      <c r="J22" s="22">
        <f>IF(F22="","",IF(D22="－","∞",ABS((I22-G22))/(ABS(H22-G22))))</f>
      </c>
      <c r="K22" s="14" t="s">
        <v>68</v>
      </c>
      <c r="L22" s="43"/>
      <c r="M22" s="13">
        <f t="shared" si="0"/>
      </c>
      <c r="N22" s="7">
        <f t="shared" si="1"/>
      </c>
      <c r="O22" s="5">
        <f t="shared" si="2"/>
      </c>
      <c r="P22" s="17">
        <f t="shared" si="3"/>
      </c>
      <c r="R22" s="2"/>
      <c r="T22" s="46">
        <f t="shared" si="4"/>
        <v>98</v>
      </c>
    </row>
    <row r="23" spans="2:20" ht="17.25" thickBot="1" thickTop="1">
      <c r="B23" s="4">
        <v>39680</v>
      </c>
      <c r="C23" s="29">
        <f t="shared" si="5"/>
        <v>503919.99999999977</v>
      </c>
      <c r="D23" s="48" t="s">
        <v>34</v>
      </c>
      <c r="E23" s="9" t="s">
        <v>2</v>
      </c>
      <c r="F23" s="11"/>
      <c r="G23" s="43"/>
      <c r="H23" s="44"/>
      <c r="I23" s="45"/>
      <c r="J23" s="22">
        <f>IF(F23="","",IF(D23="－","∞",ABS((I23-G23))/(ABS(H23-G23))))</f>
      </c>
      <c r="K23" s="14" t="s">
        <v>68</v>
      </c>
      <c r="L23" s="43"/>
      <c r="M23" s="13">
        <f t="shared" si="0"/>
      </c>
      <c r="N23" s="7">
        <f t="shared" si="1"/>
      </c>
      <c r="O23" s="5">
        <f t="shared" si="2"/>
      </c>
      <c r="P23" s="17">
        <f t="shared" si="3"/>
      </c>
      <c r="T23" s="46">
        <f t="shared" si="4"/>
        <v>98</v>
      </c>
    </row>
    <row r="24" spans="2:20" ht="17.25" thickBot="1" thickTop="1">
      <c r="B24" s="4">
        <v>39681</v>
      </c>
      <c r="C24" s="29">
        <f t="shared" si="5"/>
        <v>503919.99999999977</v>
      </c>
      <c r="D24" s="48" t="s">
        <v>34</v>
      </c>
      <c r="E24" s="9" t="s">
        <v>1</v>
      </c>
      <c r="F24" s="11">
        <v>10000</v>
      </c>
      <c r="G24" s="43">
        <v>1.6202</v>
      </c>
      <c r="H24" s="44">
        <v>1.6254</v>
      </c>
      <c r="I24" s="45">
        <v>1.6179</v>
      </c>
      <c r="J24" s="22">
        <f aca="true" t="shared" si="7" ref="J24:J32">IF(F24="","",IF(D24="－","∞",ABS((I24-G24))/(ABS(H24-G24))))</f>
        <v>0.4423076923077399</v>
      </c>
      <c r="K24" s="14" t="s">
        <v>68</v>
      </c>
      <c r="L24" s="43">
        <v>1.6179</v>
      </c>
      <c r="M24" s="13">
        <f t="shared" si="0"/>
        <v>23.000000000001908</v>
      </c>
      <c r="N24" s="7">
        <f t="shared" si="1"/>
        <v>2254.000000000187</v>
      </c>
      <c r="O24" s="5">
        <f t="shared" si="2"/>
        <v>1.587796</v>
      </c>
      <c r="P24" s="17" t="str">
        <f t="shared" si="3"/>
        <v>○</v>
      </c>
      <c r="T24" s="46">
        <f t="shared" si="4"/>
        <v>98</v>
      </c>
    </row>
    <row r="25" spans="2:20" ht="17.25" thickBot="1" thickTop="1">
      <c r="B25" s="4">
        <v>39682</v>
      </c>
      <c r="C25" s="29">
        <f t="shared" si="5"/>
        <v>506173.99999999994</v>
      </c>
      <c r="D25" s="48" t="s">
        <v>34</v>
      </c>
      <c r="E25" s="9" t="s">
        <v>2</v>
      </c>
      <c r="F25" s="11"/>
      <c r="G25" s="43"/>
      <c r="H25" s="44"/>
      <c r="I25" s="45"/>
      <c r="J25" s="22">
        <f t="shared" si="7"/>
      </c>
      <c r="K25" s="14" t="s">
        <v>68</v>
      </c>
      <c r="L25" s="43"/>
      <c r="M25" s="13">
        <f t="shared" si="0"/>
      </c>
      <c r="N25" s="7">
        <f t="shared" si="1"/>
      </c>
      <c r="O25" s="5">
        <f t="shared" si="2"/>
      </c>
      <c r="P25" s="17">
        <f t="shared" si="3"/>
      </c>
      <c r="T25" s="46">
        <f t="shared" si="4"/>
        <v>98</v>
      </c>
    </row>
    <row r="26" spans="2:20" ht="17.25" thickBot="1" thickTop="1">
      <c r="B26" s="4">
        <v>39685</v>
      </c>
      <c r="C26" s="29">
        <f t="shared" si="5"/>
        <v>506173.99999999994</v>
      </c>
      <c r="D26" s="48" t="s">
        <v>34</v>
      </c>
      <c r="E26" s="9" t="s">
        <v>2</v>
      </c>
      <c r="F26" s="11"/>
      <c r="G26" s="43"/>
      <c r="H26" s="44"/>
      <c r="I26" s="45"/>
      <c r="J26" s="22">
        <f t="shared" si="7"/>
      </c>
      <c r="K26" s="14" t="s">
        <v>68</v>
      </c>
      <c r="L26" s="43"/>
      <c r="M26" s="13">
        <f t="shared" si="0"/>
      </c>
      <c r="N26" s="7">
        <f t="shared" si="1"/>
      </c>
      <c r="O26" s="5">
        <f t="shared" si="2"/>
      </c>
      <c r="P26" s="17">
        <f t="shared" si="3"/>
      </c>
      <c r="T26" s="46">
        <f t="shared" si="4"/>
        <v>98</v>
      </c>
    </row>
    <row r="27" spans="2:20" ht="17.25" thickBot="1" thickTop="1">
      <c r="B27" s="4">
        <v>39686</v>
      </c>
      <c r="C27" s="29">
        <f t="shared" si="5"/>
        <v>506173.99999999994</v>
      </c>
      <c r="D27" s="48" t="s">
        <v>34</v>
      </c>
      <c r="E27" s="9" t="s">
        <v>2</v>
      </c>
      <c r="F27" s="11"/>
      <c r="G27" s="43"/>
      <c r="H27" s="44"/>
      <c r="I27" s="45"/>
      <c r="J27" s="22">
        <f t="shared" si="7"/>
      </c>
      <c r="K27" s="14" t="s">
        <v>68</v>
      </c>
      <c r="L27" s="43"/>
      <c r="M27" s="13">
        <f t="shared" si="0"/>
      </c>
      <c r="N27" s="7">
        <f t="shared" si="1"/>
      </c>
      <c r="O27" s="5">
        <f t="shared" si="2"/>
      </c>
      <c r="P27" s="17">
        <f t="shared" si="3"/>
      </c>
      <c r="T27" s="46">
        <f t="shared" si="4"/>
        <v>98</v>
      </c>
    </row>
    <row r="28" spans="2:20" ht="17.25" thickBot="1" thickTop="1">
      <c r="B28" s="4">
        <v>39687</v>
      </c>
      <c r="C28" s="29">
        <f t="shared" si="5"/>
        <v>506173.99999999994</v>
      </c>
      <c r="D28" s="48" t="s">
        <v>34</v>
      </c>
      <c r="E28" s="9" t="s">
        <v>0</v>
      </c>
      <c r="F28" s="11">
        <v>10000</v>
      </c>
      <c r="G28" s="43">
        <v>1.6113</v>
      </c>
      <c r="H28" s="44">
        <v>1.606</v>
      </c>
      <c r="I28" s="45">
        <v>1.6135</v>
      </c>
      <c r="J28" s="22">
        <f t="shared" si="7"/>
        <v>0.41509433962264863</v>
      </c>
      <c r="K28" s="14" t="s">
        <v>68</v>
      </c>
      <c r="L28" s="43">
        <v>1.6135</v>
      </c>
      <c r="M28" s="13">
        <f t="shared" si="0"/>
        <v>21.999999999999797</v>
      </c>
      <c r="N28" s="7">
        <f t="shared" si="1"/>
        <v>2155.99999999998</v>
      </c>
      <c r="O28" s="5">
        <f t="shared" si="2"/>
        <v>1.579074</v>
      </c>
      <c r="P28" s="17" t="str">
        <f t="shared" si="3"/>
        <v>○</v>
      </c>
      <c r="T28" s="46">
        <f t="shared" si="4"/>
        <v>98</v>
      </c>
    </row>
    <row r="29" spans="2:20" ht="17.25" thickBot="1" thickTop="1">
      <c r="B29" s="4">
        <v>39688</v>
      </c>
      <c r="C29" s="29">
        <f t="shared" si="5"/>
        <v>508329.99999999994</v>
      </c>
      <c r="D29" s="48" t="s">
        <v>34</v>
      </c>
      <c r="E29" s="9" t="s">
        <v>2</v>
      </c>
      <c r="F29" s="11"/>
      <c r="G29" s="43"/>
      <c r="H29" s="44"/>
      <c r="I29" s="45"/>
      <c r="J29" s="22">
        <f t="shared" si="7"/>
      </c>
      <c r="K29" s="14" t="s">
        <v>68</v>
      </c>
      <c r="L29" s="43"/>
      <c r="M29" s="13">
        <f t="shared" si="0"/>
      </c>
      <c r="N29" s="7">
        <f t="shared" si="1"/>
      </c>
      <c r="O29" s="5">
        <f t="shared" si="2"/>
      </c>
      <c r="P29" s="17">
        <f t="shared" si="3"/>
      </c>
      <c r="T29" s="46">
        <f t="shared" si="4"/>
        <v>98</v>
      </c>
    </row>
    <row r="30" spans="2:20" ht="17.25" thickBot="1" thickTop="1">
      <c r="B30" s="4">
        <v>39689</v>
      </c>
      <c r="C30" s="29">
        <f t="shared" si="5"/>
        <v>508329.99999999994</v>
      </c>
      <c r="D30" s="48" t="s">
        <v>34</v>
      </c>
      <c r="E30" s="9" t="s">
        <v>2</v>
      </c>
      <c r="F30" s="11"/>
      <c r="G30" s="43"/>
      <c r="H30" s="44"/>
      <c r="I30" s="45"/>
      <c r="J30" s="22">
        <f t="shared" si="7"/>
      </c>
      <c r="K30" s="14" t="s">
        <v>68</v>
      </c>
      <c r="L30" s="43"/>
      <c r="M30" s="13">
        <f t="shared" si="0"/>
      </c>
      <c r="N30" s="7">
        <f t="shared" si="1"/>
      </c>
      <c r="O30" s="5">
        <f t="shared" si="2"/>
      </c>
      <c r="P30" s="17">
        <f t="shared" si="3"/>
      </c>
      <c r="T30" s="46">
        <f t="shared" si="4"/>
        <v>98</v>
      </c>
    </row>
    <row r="31" spans="2:20" ht="17.25" thickBot="1" thickTop="1">
      <c r="B31" s="4">
        <v>39692</v>
      </c>
      <c r="C31" s="29">
        <f t="shared" si="5"/>
        <v>508329.99999999994</v>
      </c>
      <c r="D31" s="48" t="s">
        <v>34</v>
      </c>
      <c r="E31" s="9" t="s">
        <v>2</v>
      </c>
      <c r="F31" s="11"/>
      <c r="G31" s="43"/>
      <c r="H31" s="44"/>
      <c r="I31" s="45"/>
      <c r="J31" s="22">
        <f t="shared" si="7"/>
      </c>
      <c r="K31" s="14" t="s">
        <v>68</v>
      </c>
      <c r="L31" s="43"/>
      <c r="M31" s="13">
        <f t="shared" si="0"/>
      </c>
      <c r="N31" s="7">
        <f t="shared" si="1"/>
      </c>
      <c r="O31" s="5">
        <f t="shared" si="2"/>
      </c>
      <c r="P31" s="17">
        <f t="shared" si="3"/>
      </c>
      <c r="T31" s="46">
        <f t="shared" si="4"/>
        <v>98</v>
      </c>
    </row>
    <row r="32" spans="2:20" ht="17.25" thickBot="1" thickTop="1">
      <c r="B32" s="4">
        <v>39693</v>
      </c>
      <c r="C32" s="29">
        <f t="shared" si="5"/>
        <v>508329.99999999994</v>
      </c>
      <c r="D32" s="48" t="s">
        <v>34</v>
      </c>
      <c r="E32" s="9" t="s">
        <v>0</v>
      </c>
      <c r="F32" s="11">
        <v>10000</v>
      </c>
      <c r="G32" s="43">
        <v>1.6067</v>
      </c>
      <c r="H32" s="44">
        <v>1.6014</v>
      </c>
      <c r="I32" s="45">
        <v>1.61</v>
      </c>
      <c r="J32" s="22">
        <f t="shared" si="7"/>
        <v>0.6226415094339678</v>
      </c>
      <c r="K32" s="14" t="s">
        <v>68</v>
      </c>
      <c r="L32" s="43">
        <v>1.61</v>
      </c>
      <c r="M32" s="13">
        <f t="shared" si="0"/>
        <v>33.00000000000081</v>
      </c>
      <c r="N32" s="7">
        <f t="shared" si="1"/>
        <v>3234.000000000079</v>
      </c>
      <c r="O32" s="5">
        <f t="shared" si="2"/>
        <v>1.574566</v>
      </c>
      <c r="P32" s="17" t="str">
        <f t="shared" si="3"/>
        <v>○</v>
      </c>
      <c r="T32" s="46">
        <f t="shared" si="4"/>
        <v>98</v>
      </c>
    </row>
    <row r="33" spans="2:20" ht="17.25" thickBot="1" thickTop="1">
      <c r="B33" s="4">
        <v>39694</v>
      </c>
      <c r="C33" s="29">
        <f t="shared" si="5"/>
        <v>511564</v>
      </c>
      <c r="D33" s="48" t="s">
        <v>34</v>
      </c>
      <c r="E33" s="9" t="s">
        <v>0</v>
      </c>
      <c r="F33" s="11">
        <v>10000</v>
      </c>
      <c r="G33" s="43">
        <v>1.6061</v>
      </c>
      <c r="H33" s="44">
        <v>1.6017</v>
      </c>
      <c r="I33" s="45">
        <v>1.6077</v>
      </c>
      <c r="J33" s="22">
        <f>IF(F33="","",IF(D33="－","∞",ABS((I33-G33))/(ABS(H33-G33))))</f>
        <v>0.3636363636363086</v>
      </c>
      <c r="K33" s="14" t="s">
        <v>68</v>
      </c>
      <c r="L33" s="43">
        <v>1.6077</v>
      </c>
      <c r="M33" s="13">
        <f t="shared" si="0"/>
        <v>15.999999999998238</v>
      </c>
      <c r="N33" s="7">
        <f t="shared" si="1"/>
        <v>1567.9999999998274</v>
      </c>
      <c r="O33" s="5">
        <f t="shared" si="2"/>
        <v>1.573978</v>
      </c>
      <c r="P33" s="17" t="str">
        <f t="shared" si="3"/>
        <v>○</v>
      </c>
      <c r="T33" s="46">
        <f t="shared" si="4"/>
        <v>98</v>
      </c>
    </row>
    <row r="34" spans="2:20" ht="17.25" thickBot="1" thickTop="1">
      <c r="B34" s="4">
        <v>39695</v>
      </c>
      <c r="C34" s="29">
        <f t="shared" si="5"/>
        <v>513131.9999999998</v>
      </c>
      <c r="D34" s="48" t="s">
        <v>34</v>
      </c>
      <c r="E34" s="9" t="s">
        <v>2</v>
      </c>
      <c r="F34" s="11"/>
      <c r="G34" s="43"/>
      <c r="H34" s="44"/>
      <c r="I34" s="45"/>
      <c r="J34" s="22">
        <f>IF(F34="","",IF(D34="－","∞",ABS((I34-G34))/(ABS(H34-G34))))</f>
      </c>
      <c r="K34" s="14" t="s">
        <v>68</v>
      </c>
      <c r="L34" s="43"/>
      <c r="M34" s="13">
        <f t="shared" si="0"/>
      </c>
      <c r="N34" s="7">
        <f t="shared" si="1"/>
      </c>
      <c r="O34" s="5">
        <f t="shared" si="2"/>
      </c>
      <c r="P34" s="17">
        <f t="shared" si="3"/>
      </c>
      <c r="T34" s="46">
        <f t="shared" si="4"/>
        <v>98</v>
      </c>
    </row>
    <row r="35" spans="2:20" ht="17.25" thickBot="1" thickTop="1">
      <c r="B35" s="4">
        <v>39696</v>
      </c>
      <c r="C35" s="29">
        <f t="shared" si="5"/>
        <v>513131.9999999998</v>
      </c>
      <c r="D35" s="48" t="s">
        <v>34</v>
      </c>
      <c r="E35" s="9" t="s">
        <v>0</v>
      </c>
      <c r="F35" s="11">
        <v>10000</v>
      </c>
      <c r="G35" s="43">
        <v>1.5845</v>
      </c>
      <c r="H35" s="44">
        <v>1.5776</v>
      </c>
      <c r="I35" s="45">
        <v>1.5916</v>
      </c>
      <c r="J35" s="22">
        <f aca="true" t="shared" si="8" ref="J35:J42">IF(F35="","",IF(D35="－","∞",ABS((I35-G35))/(ABS(H35-G35))))</f>
        <v>1.028985507246341</v>
      </c>
      <c r="K35" s="14" t="s">
        <v>68</v>
      </c>
      <c r="L35" s="43">
        <v>1.5916</v>
      </c>
      <c r="M35" s="13">
        <f t="shared" si="0"/>
        <v>70.99999999999883</v>
      </c>
      <c r="N35" s="7">
        <f t="shared" si="1"/>
        <v>6957.999999999885</v>
      </c>
      <c r="O35" s="5">
        <f t="shared" si="2"/>
        <v>1.55281</v>
      </c>
      <c r="P35" s="17" t="str">
        <f t="shared" si="3"/>
        <v>○</v>
      </c>
      <c r="T35" s="46">
        <f t="shared" si="4"/>
        <v>98</v>
      </c>
    </row>
    <row r="36" spans="2:20" ht="17.25" thickBot="1" thickTop="1">
      <c r="B36" s="4">
        <v>39699</v>
      </c>
      <c r="C36" s="29">
        <f t="shared" si="5"/>
        <v>520089.9999999997</v>
      </c>
      <c r="D36" s="48" t="s">
        <v>34</v>
      </c>
      <c r="E36" s="9" t="s">
        <v>2</v>
      </c>
      <c r="F36" s="11"/>
      <c r="G36" s="43"/>
      <c r="H36" s="44"/>
      <c r="I36" s="45"/>
      <c r="J36" s="22">
        <f t="shared" si="8"/>
      </c>
      <c r="K36" s="14" t="s">
        <v>68</v>
      </c>
      <c r="L36" s="43"/>
      <c r="M36" s="13">
        <f t="shared" si="0"/>
      </c>
      <c r="N36" s="7">
        <f t="shared" si="1"/>
      </c>
      <c r="O36" s="5">
        <f t="shared" si="2"/>
      </c>
      <c r="P36" s="17">
        <f t="shared" si="3"/>
      </c>
      <c r="T36" s="46">
        <f t="shared" si="4"/>
        <v>98</v>
      </c>
    </row>
    <row r="37" spans="2:20" ht="17.25" thickBot="1" thickTop="1">
      <c r="B37" s="4">
        <v>39700</v>
      </c>
      <c r="C37" s="29">
        <f t="shared" si="5"/>
        <v>520089.9999999997</v>
      </c>
      <c r="D37" s="48" t="s">
        <v>34</v>
      </c>
      <c r="E37" s="9" t="s">
        <v>2</v>
      </c>
      <c r="F37" s="11"/>
      <c r="G37" s="43"/>
      <c r="H37" s="44"/>
      <c r="I37" s="45"/>
      <c r="J37" s="22">
        <f t="shared" si="8"/>
      </c>
      <c r="K37" s="14" t="s">
        <v>68</v>
      </c>
      <c r="L37" s="43"/>
      <c r="M37" s="13">
        <f t="shared" si="0"/>
      </c>
      <c r="N37" s="7">
        <f t="shared" si="1"/>
      </c>
      <c r="O37" s="5">
        <f t="shared" si="2"/>
      </c>
      <c r="P37" s="17">
        <f t="shared" si="3"/>
      </c>
      <c r="T37" s="46">
        <f t="shared" si="4"/>
        <v>98</v>
      </c>
    </row>
    <row r="38" spans="2:20" ht="17.25" thickBot="1" thickTop="1">
      <c r="B38" s="4">
        <v>39701</v>
      </c>
      <c r="C38" s="29">
        <f t="shared" si="5"/>
        <v>520089.9999999997</v>
      </c>
      <c r="D38" s="48" t="s">
        <v>34</v>
      </c>
      <c r="E38" s="9" t="s">
        <v>2</v>
      </c>
      <c r="F38" s="11"/>
      <c r="G38" s="43"/>
      <c r="H38" s="44"/>
      <c r="I38" s="45"/>
      <c r="J38" s="22">
        <f t="shared" si="8"/>
      </c>
      <c r="K38" s="14" t="s">
        <v>68</v>
      </c>
      <c r="L38" s="43"/>
      <c r="M38" s="13">
        <f t="shared" si="0"/>
      </c>
      <c r="N38" s="7">
        <f t="shared" si="1"/>
      </c>
      <c r="O38" s="5">
        <f t="shared" si="2"/>
      </c>
      <c r="P38" s="17">
        <f t="shared" si="3"/>
      </c>
      <c r="T38" s="46">
        <f t="shared" si="4"/>
        <v>98</v>
      </c>
    </row>
    <row r="39" spans="2:20" ht="17.25" thickBot="1" thickTop="1">
      <c r="B39" s="4">
        <v>39702</v>
      </c>
      <c r="C39" s="29">
        <f t="shared" si="5"/>
        <v>520089.9999999997</v>
      </c>
      <c r="D39" s="48" t="s">
        <v>34</v>
      </c>
      <c r="E39" s="9" t="s">
        <v>0</v>
      </c>
      <c r="F39" s="11">
        <v>10000</v>
      </c>
      <c r="G39" s="43">
        <v>1.5887</v>
      </c>
      <c r="H39" s="44">
        <v>1.5856</v>
      </c>
      <c r="I39" s="45">
        <v>1.5929</v>
      </c>
      <c r="J39" s="22">
        <f t="shared" si="8"/>
        <v>1.3548387096773684</v>
      </c>
      <c r="K39" s="14" t="s">
        <v>68</v>
      </c>
      <c r="L39" s="43">
        <v>1.5856</v>
      </c>
      <c r="M39" s="13">
        <f t="shared" si="0"/>
        <v>-31.000000000001027</v>
      </c>
      <c r="N39" s="7">
        <f t="shared" si="1"/>
        <v>-3038.0000000001005</v>
      </c>
      <c r="O39" s="5">
        <f t="shared" si="2"/>
        <v>1.556926</v>
      </c>
      <c r="P39" s="17" t="str">
        <f t="shared" si="3"/>
        <v>×</v>
      </c>
      <c r="T39" s="46">
        <f t="shared" si="4"/>
        <v>98</v>
      </c>
    </row>
    <row r="40" spans="2:20" ht="17.25" thickBot="1" thickTop="1">
      <c r="B40" s="4">
        <v>39703</v>
      </c>
      <c r="C40" s="29">
        <f t="shared" si="5"/>
        <v>517051.9999999996</v>
      </c>
      <c r="D40" s="48" t="s">
        <v>34</v>
      </c>
      <c r="E40" s="9" t="s">
        <v>2</v>
      </c>
      <c r="F40" s="11"/>
      <c r="G40" s="43"/>
      <c r="H40" s="44"/>
      <c r="I40" s="45"/>
      <c r="J40" s="22">
        <f t="shared" si="8"/>
      </c>
      <c r="K40" s="14" t="s">
        <v>68</v>
      </c>
      <c r="L40" s="43"/>
      <c r="M40" s="13">
        <f t="shared" si="0"/>
      </c>
      <c r="N40" s="7">
        <f t="shared" si="1"/>
      </c>
      <c r="O40" s="5">
        <f t="shared" si="2"/>
      </c>
      <c r="P40" s="17">
        <f t="shared" si="3"/>
      </c>
      <c r="T40" s="46">
        <f t="shared" si="4"/>
        <v>98</v>
      </c>
    </row>
    <row r="41" spans="2:20" ht="17.25" thickBot="1" thickTop="1">
      <c r="B41" s="4">
        <v>39706</v>
      </c>
      <c r="C41" s="29">
        <f t="shared" si="5"/>
        <v>517051.9999999996</v>
      </c>
      <c r="D41" s="48" t="s">
        <v>34</v>
      </c>
      <c r="E41" s="9" t="s">
        <v>2</v>
      </c>
      <c r="F41" s="11"/>
      <c r="G41" s="43"/>
      <c r="H41" s="44"/>
      <c r="I41" s="45"/>
      <c r="J41" s="22">
        <f t="shared" si="8"/>
      </c>
      <c r="K41" s="14" t="s">
        <v>68</v>
      </c>
      <c r="L41" s="43"/>
      <c r="M41" s="13">
        <f t="shared" si="0"/>
      </c>
      <c r="N41" s="7">
        <f t="shared" si="1"/>
      </c>
      <c r="O41" s="5">
        <f t="shared" si="2"/>
      </c>
      <c r="P41" s="17">
        <f t="shared" si="3"/>
      </c>
      <c r="T41" s="46">
        <f t="shared" si="4"/>
        <v>98</v>
      </c>
    </row>
    <row r="42" spans="2:20" ht="17.25" thickBot="1" thickTop="1">
      <c r="B42" s="4">
        <v>39707</v>
      </c>
      <c r="C42" s="29">
        <f t="shared" si="5"/>
        <v>517051.9999999996</v>
      </c>
      <c r="D42" s="48" t="s">
        <v>34</v>
      </c>
      <c r="E42" s="9" t="s">
        <v>0</v>
      </c>
      <c r="F42" s="11">
        <v>10000</v>
      </c>
      <c r="G42" s="43">
        <v>1.5858</v>
      </c>
      <c r="H42" s="44">
        <v>1.5777</v>
      </c>
      <c r="I42" s="45">
        <v>1.594</v>
      </c>
      <c r="J42" s="22">
        <f t="shared" si="8"/>
        <v>1.0123456790123444</v>
      </c>
      <c r="K42" s="14" t="s">
        <v>68</v>
      </c>
      <c r="L42" s="43">
        <v>1.5777</v>
      </c>
      <c r="M42" s="13">
        <f t="shared" si="0"/>
        <v>-80.99999999999996</v>
      </c>
      <c r="N42" s="7">
        <f t="shared" si="1"/>
        <v>-7937.999999999995</v>
      </c>
      <c r="O42" s="5">
        <f t="shared" si="2"/>
        <v>1.5540840000000002</v>
      </c>
      <c r="P42" s="17" t="str">
        <f t="shared" si="3"/>
        <v>×</v>
      </c>
      <c r="T42" s="46">
        <f t="shared" si="4"/>
        <v>98</v>
      </c>
    </row>
    <row r="43" spans="2:20" ht="17.25" thickBot="1" thickTop="1">
      <c r="B43" s="4">
        <v>39708</v>
      </c>
      <c r="C43" s="29">
        <f t="shared" si="5"/>
        <v>509113.9999999996</v>
      </c>
      <c r="D43" s="48" t="s">
        <v>34</v>
      </c>
      <c r="E43" s="9" t="s">
        <v>2</v>
      </c>
      <c r="F43" s="11"/>
      <c r="G43" s="43"/>
      <c r="H43" s="44"/>
      <c r="I43" s="45"/>
      <c r="J43" s="22">
        <f>IF(F43="","",IF(D43="－","∞",ABS((I43-G43))/(ABS(H43-G43))))</f>
      </c>
      <c r="K43" s="14" t="s">
        <v>68</v>
      </c>
      <c r="L43" s="43"/>
      <c r="M43" s="13">
        <f aca="true" t="shared" si="9" ref="M43:M74">IF(L43="","",(IF(E43="買",(L43-G43)*10000,(G43-L43)*10000)))</f>
      </c>
      <c r="N43" s="7">
        <f aca="true" t="shared" si="10" ref="N43:N74">IF(M43="","",M43*F43*T43/10000)</f>
      </c>
      <c r="O43" s="5">
        <f aca="true" t="shared" si="11" ref="O43:O74">IF(F43="","",F43*G43*T43/$B$3)</f>
      </c>
      <c r="P43" s="17">
        <f aca="true" t="shared" si="12" ref="P43:P74">IF(M43="","",IF(M43&lt;0,"×","○"))</f>
      </c>
      <c r="T43" s="46">
        <f aca="true" t="shared" si="13" ref="T43:T74">IF(D43=$R$13,$S$16,(IF(D43=$R$19,$S$16,(IF(D43=$R$16,$S$16,(IF(D43=$R$14,$S$15,(IF(D43=$R$10,$S$13,$S$14)))))))))</f>
        <v>98</v>
      </c>
    </row>
    <row r="44" spans="2:20" ht="17.25" thickBot="1" thickTop="1">
      <c r="B44" s="4">
        <v>39709</v>
      </c>
      <c r="C44" s="29">
        <f aca="true" t="shared" si="14" ref="C44:C75">C43+IF(N43="",0,N43)</f>
        <v>509113.9999999996</v>
      </c>
      <c r="D44" s="48" t="s">
        <v>34</v>
      </c>
      <c r="E44" s="9" t="s">
        <v>0</v>
      </c>
      <c r="F44" s="11">
        <v>10000</v>
      </c>
      <c r="G44" s="43">
        <v>1.5803</v>
      </c>
      <c r="H44" s="44">
        <v>1.5722</v>
      </c>
      <c r="I44" s="45">
        <v>1.5847</v>
      </c>
      <c r="J44" s="22">
        <f>IF(F44="","",IF(D44="－","∞",ABS((I44-G44))/(ABS(H44-G44))))</f>
        <v>0.5432098765432052</v>
      </c>
      <c r="K44" s="14" t="s">
        <v>68</v>
      </c>
      <c r="L44" s="43">
        <v>1.5847</v>
      </c>
      <c r="M44" s="13">
        <f t="shared" si="9"/>
        <v>43.999999999999595</v>
      </c>
      <c r="N44" s="7">
        <f t="shared" si="10"/>
        <v>4311.99999999996</v>
      </c>
      <c r="O44" s="5">
        <f t="shared" si="11"/>
        <v>1.548694</v>
      </c>
      <c r="P44" s="17" t="str">
        <f t="shared" si="12"/>
        <v>○</v>
      </c>
      <c r="T44" s="46">
        <f t="shared" si="13"/>
        <v>98</v>
      </c>
    </row>
    <row r="45" spans="2:20" ht="17.25" thickBot="1" thickTop="1">
      <c r="B45" s="4">
        <v>39710</v>
      </c>
      <c r="C45" s="29">
        <f t="shared" si="14"/>
        <v>513425.99999999953</v>
      </c>
      <c r="D45" s="48" t="s">
        <v>34</v>
      </c>
      <c r="E45" s="9" t="s">
        <v>2</v>
      </c>
      <c r="F45" s="11"/>
      <c r="G45" s="43"/>
      <c r="H45" s="44"/>
      <c r="I45" s="45"/>
      <c r="J45" s="22">
        <f aca="true" t="shared" si="15" ref="J45:J52">IF(F45="","",IF(D45="－","∞",ABS((I45-G45))/(ABS(H45-G45))))</f>
      </c>
      <c r="K45" s="14" t="s">
        <v>68</v>
      </c>
      <c r="L45" s="43"/>
      <c r="M45" s="13">
        <f t="shared" si="9"/>
      </c>
      <c r="N45" s="7">
        <f t="shared" si="10"/>
      </c>
      <c r="O45" s="5">
        <f t="shared" si="11"/>
      </c>
      <c r="P45" s="17">
        <f t="shared" si="12"/>
      </c>
      <c r="T45" s="46">
        <f t="shared" si="13"/>
        <v>98</v>
      </c>
    </row>
    <row r="46" spans="2:20" ht="17.25" thickBot="1" thickTop="1">
      <c r="B46" s="4">
        <v>39713</v>
      </c>
      <c r="C46" s="29">
        <f t="shared" si="14"/>
        <v>513425.99999999953</v>
      </c>
      <c r="D46" s="48" t="s">
        <v>34</v>
      </c>
      <c r="E46" s="9" t="s">
        <v>2</v>
      </c>
      <c r="F46" s="11"/>
      <c r="G46" s="43"/>
      <c r="H46" s="44"/>
      <c r="I46" s="45"/>
      <c r="J46" s="22">
        <f t="shared" si="15"/>
      </c>
      <c r="K46" s="14" t="s">
        <v>68</v>
      </c>
      <c r="L46" s="43"/>
      <c r="M46" s="13">
        <f t="shared" si="9"/>
      </c>
      <c r="N46" s="7">
        <f t="shared" si="10"/>
      </c>
      <c r="O46" s="5">
        <f t="shared" si="11"/>
      </c>
      <c r="P46" s="17">
        <f t="shared" si="12"/>
      </c>
      <c r="T46" s="46">
        <f t="shared" si="13"/>
        <v>98</v>
      </c>
    </row>
    <row r="47" spans="2:20" ht="17.25" thickBot="1" thickTop="1">
      <c r="B47" s="4">
        <v>39714</v>
      </c>
      <c r="C47" s="29">
        <f t="shared" si="14"/>
        <v>513425.99999999953</v>
      </c>
      <c r="D47" s="48" t="s">
        <v>34</v>
      </c>
      <c r="E47" s="9" t="s">
        <v>2</v>
      </c>
      <c r="F47" s="11"/>
      <c r="G47" s="43"/>
      <c r="H47" s="44"/>
      <c r="I47" s="45"/>
      <c r="J47" s="22">
        <f t="shared" si="15"/>
      </c>
      <c r="K47" s="14" t="s">
        <v>68</v>
      </c>
      <c r="L47" s="43"/>
      <c r="M47" s="13">
        <f t="shared" si="9"/>
      </c>
      <c r="N47" s="7">
        <f t="shared" si="10"/>
      </c>
      <c r="O47" s="5">
        <f t="shared" si="11"/>
      </c>
      <c r="P47" s="17">
        <f t="shared" si="12"/>
      </c>
      <c r="T47" s="46">
        <f t="shared" si="13"/>
        <v>98</v>
      </c>
    </row>
    <row r="48" spans="2:20" ht="17.25" thickBot="1" thickTop="1">
      <c r="B48" s="4">
        <v>39715</v>
      </c>
      <c r="C48" s="29">
        <f t="shared" si="14"/>
        <v>513425.99999999953</v>
      </c>
      <c r="D48" s="48" t="s">
        <v>34</v>
      </c>
      <c r="E48" s="9" t="s">
        <v>2</v>
      </c>
      <c r="F48" s="11"/>
      <c r="G48" s="43"/>
      <c r="H48" s="44"/>
      <c r="I48" s="45"/>
      <c r="J48" s="22">
        <f t="shared" si="15"/>
      </c>
      <c r="K48" s="14" t="s">
        <v>68</v>
      </c>
      <c r="L48" s="43"/>
      <c r="M48" s="13">
        <f t="shared" si="9"/>
      </c>
      <c r="N48" s="7">
        <f t="shared" si="10"/>
      </c>
      <c r="O48" s="5">
        <f t="shared" si="11"/>
      </c>
      <c r="P48" s="17">
        <f t="shared" si="12"/>
      </c>
      <c r="T48" s="46">
        <f t="shared" si="13"/>
        <v>98</v>
      </c>
    </row>
    <row r="49" spans="2:20" ht="17.25" thickBot="1" thickTop="1">
      <c r="B49" s="4">
        <v>39716</v>
      </c>
      <c r="C49" s="29">
        <f t="shared" si="14"/>
        <v>513425.99999999953</v>
      </c>
      <c r="D49" s="48" t="s">
        <v>34</v>
      </c>
      <c r="E49" s="9" t="s">
        <v>2</v>
      </c>
      <c r="F49" s="11"/>
      <c r="G49" s="43"/>
      <c r="H49" s="44"/>
      <c r="I49" s="45"/>
      <c r="J49" s="22">
        <f t="shared" si="15"/>
      </c>
      <c r="K49" s="14" t="s">
        <v>68</v>
      </c>
      <c r="L49" s="43"/>
      <c r="M49" s="13">
        <f t="shared" si="9"/>
      </c>
      <c r="N49" s="7">
        <f t="shared" si="10"/>
      </c>
      <c r="O49" s="5">
        <f t="shared" si="11"/>
      </c>
      <c r="P49" s="17">
        <f t="shared" si="12"/>
      </c>
      <c r="T49" s="46">
        <f t="shared" si="13"/>
        <v>98</v>
      </c>
    </row>
    <row r="50" spans="2:20" ht="17.25" thickBot="1" thickTop="1">
      <c r="B50" s="4">
        <v>39717</v>
      </c>
      <c r="C50" s="29">
        <f t="shared" si="14"/>
        <v>513425.99999999953</v>
      </c>
      <c r="D50" s="48" t="s">
        <v>34</v>
      </c>
      <c r="E50" s="9" t="s">
        <v>2</v>
      </c>
      <c r="F50" s="11"/>
      <c r="G50" s="43"/>
      <c r="H50" s="44"/>
      <c r="I50" s="45"/>
      <c r="J50" s="22">
        <f t="shared" si="15"/>
      </c>
      <c r="K50" s="14" t="s">
        <v>68</v>
      </c>
      <c r="L50" s="43"/>
      <c r="M50" s="13">
        <f t="shared" si="9"/>
      </c>
      <c r="N50" s="7">
        <f t="shared" si="10"/>
      </c>
      <c r="O50" s="5">
        <f t="shared" si="11"/>
      </c>
      <c r="P50" s="17">
        <f t="shared" si="12"/>
      </c>
      <c r="T50" s="46">
        <f t="shared" si="13"/>
        <v>98</v>
      </c>
    </row>
    <row r="51" spans="2:20" ht="17.25" thickBot="1" thickTop="1">
      <c r="B51" s="4">
        <v>39720</v>
      </c>
      <c r="C51" s="29">
        <f t="shared" si="14"/>
        <v>513425.99999999953</v>
      </c>
      <c r="D51" s="48" t="s">
        <v>34</v>
      </c>
      <c r="E51" s="9" t="s">
        <v>2</v>
      </c>
      <c r="F51" s="11"/>
      <c r="G51" s="43"/>
      <c r="H51" s="44"/>
      <c r="I51" s="45"/>
      <c r="J51" s="22">
        <f t="shared" si="15"/>
      </c>
      <c r="K51" s="14" t="s">
        <v>68</v>
      </c>
      <c r="L51" s="43"/>
      <c r="M51" s="13">
        <f t="shared" si="9"/>
      </c>
      <c r="N51" s="7">
        <f t="shared" si="10"/>
      </c>
      <c r="O51" s="5">
        <f t="shared" si="11"/>
      </c>
      <c r="P51" s="17">
        <f t="shared" si="12"/>
      </c>
      <c r="T51" s="46">
        <f t="shared" si="13"/>
        <v>98</v>
      </c>
    </row>
    <row r="52" spans="2:20" ht="17.25" thickBot="1" thickTop="1">
      <c r="B52" s="4">
        <v>39721</v>
      </c>
      <c r="C52" s="29">
        <f t="shared" si="14"/>
        <v>513425.99999999953</v>
      </c>
      <c r="D52" s="48" t="s">
        <v>34</v>
      </c>
      <c r="E52" s="9" t="s">
        <v>2</v>
      </c>
      <c r="F52" s="11"/>
      <c r="G52" s="43"/>
      <c r="H52" s="44"/>
      <c r="I52" s="45"/>
      <c r="J52" s="22">
        <f t="shared" si="15"/>
      </c>
      <c r="K52" s="14" t="s">
        <v>68</v>
      </c>
      <c r="L52" s="43"/>
      <c r="M52" s="13">
        <f t="shared" si="9"/>
      </c>
      <c r="N52" s="7">
        <f t="shared" si="10"/>
      </c>
      <c r="O52" s="5">
        <f t="shared" si="11"/>
      </c>
      <c r="P52" s="17">
        <f t="shared" si="12"/>
      </c>
      <c r="T52" s="46">
        <f t="shared" si="13"/>
        <v>98</v>
      </c>
    </row>
    <row r="53" spans="2:20" ht="17.25" thickBot="1" thickTop="1">
      <c r="B53" s="4">
        <v>39722</v>
      </c>
      <c r="C53" s="29">
        <f t="shared" si="14"/>
        <v>513425.99999999953</v>
      </c>
      <c r="D53" s="48" t="s">
        <v>34</v>
      </c>
      <c r="E53" s="9" t="s">
        <v>2</v>
      </c>
      <c r="F53" s="11"/>
      <c r="G53" s="43"/>
      <c r="H53" s="44"/>
      <c r="I53" s="45"/>
      <c r="J53" s="22">
        <f>IF(F53="","",IF(D53="－","∞",ABS((I53-G53))/(ABS(H53-G53))))</f>
      </c>
      <c r="K53" s="14" t="s">
        <v>68</v>
      </c>
      <c r="L53" s="43"/>
      <c r="M53" s="13">
        <f t="shared" si="9"/>
      </c>
      <c r="N53" s="7">
        <f t="shared" si="10"/>
      </c>
      <c r="O53" s="5">
        <f t="shared" si="11"/>
      </c>
      <c r="P53" s="17">
        <f t="shared" si="12"/>
      </c>
      <c r="T53" s="46">
        <f t="shared" si="13"/>
        <v>98</v>
      </c>
    </row>
    <row r="54" spans="2:20" ht="17.25" thickBot="1" thickTop="1">
      <c r="B54" s="4">
        <v>39723</v>
      </c>
      <c r="C54" s="29">
        <f t="shared" si="14"/>
        <v>513425.99999999953</v>
      </c>
      <c r="D54" s="48" t="s">
        <v>34</v>
      </c>
      <c r="E54" s="9" t="s">
        <v>2</v>
      </c>
      <c r="F54" s="11"/>
      <c r="G54" s="43"/>
      <c r="H54" s="44"/>
      <c r="I54" s="45"/>
      <c r="J54" s="22">
        <f>IF(F54="","",IF(D54="－","∞",ABS((I54-G54))/(ABS(H54-G54))))</f>
      </c>
      <c r="K54" s="14" t="s">
        <v>68</v>
      </c>
      <c r="L54" s="43"/>
      <c r="M54" s="13">
        <f t="shared" si="9"/>
      </c>
      <c r="N54" s="7">
        <f t="shared" si="10"/>
      </c>
      <c r="O54" s="5">
        <f t="shared" si="11"/>
      </c>
      <c r="P54" s="17">
        <f t="shared" si="12"/>
      </c>
      <c r="T54" s="46">
        <f t="shared" si="13"/>
        <v>98</v>
      </c>
    </row>
    <row r="55" spans="2:20" ht="17.25" thickBot="1" thickTop="1">
      <c r="B55" s="4">
        <v>39724</v>
      </c>
      <c r="C55" s="29">
        <f t="shared" si="14"/>
        <v>513425.99999999953</v>
      </c>
      <c r="D55" s="48" t="s">
        <v>34</v>
      </c>
      <c r="E55" s="9" t="s">
        <v>0</v>
      </c>
      <c r="F55" s="11">
        <v>10000</v>
      </c>
      <c r="G55" s="43">
        <v>1.5671</v>
      </c>
      <c r="H55" s="44">
        <v>1.5629</v>
      </c>
      <c r="I55" s="45">
        <v>1.5718</v>
      </c>
      <c r="J55" s="22">
        <f aca="true" t="shared" si="16" ref="J55:J63">IF(F55="","",IF(D55="－","∞",ABS((I55-G55))/(ABS(H55-G55))))</f>
        <v>1.1190476190476593</v>
      </c>
      <c r="K55" s="14" t="s">
        <v>68</v>
      </c>
      <c r="L55" s="43">
        <v>1.5629</v>
      </c>
      <c r="M55" s="13">
        <f t="shared" si="9"/>
        <v>-41.999999999999815</v>
      </c>
      <c r="N55" s="7">
        <f t="shared" si="10"/>
        <v>-4115.999999999982</v>
      </c>
      <c r="O55" s="5">
        <f t="shared" si="11"/>
        <v>1.535758</v>
      </c>
      <c r="P55" s="17" t="str">
        <f t="shared" si="12"/>
        <v>×</v>
      </c>
      <c r="T55" s="46">
        <f t="shared" si="13"/>
        <v>98</v>
      </c>
    </row>
    <row r="56" spans="2:20" ht="17.25" thickBot="1" thickTop="1">
      <c r="B56" s="4">
        <v>39727</v>
      </c>
      <c r="C56" s="29">
        <f t="shared" si="14"/>
        <v>509309.99999999953</v>
      </c>
      <c r="D56" s="48" t="s">
        <v>34</v>
      </c>
      <c r="E56" s="9" t="s">
        <v>2</v>
      </c>
      <c r="F56" s="11"/>
      <c r="G56" s="43"/>
      <c r="H56" s="44"/>
      <c r="I56" s="45"/>
      <c r="J56" s="22">
        <f t="shared" si="16"/>
      </c>
      <c r="K56" s="14" t="s">
        <v>68</v>
      </c>
      <c r="L56" s="43"/>
      <c r="M56" s="13">
        <f t="shared" si="9"/>
      </c>
      <c r="N56" s="7">
        <f t="shared" si="10"/>
      </c>
      <c r="O56" s="5">
        <f t="shared" si="11"/>
      </c>
      <c r="P56" s="17">
        <f t="shared" si="12"/>
      </c>
      <c r="T56" s="46">
        <f t="shared" si="13"/>
        <v>98</v>
      </c>
    </row>
    <row r="57" spans="2:20" ht="17.25" thickBot="1" thickTop="1">
      <c r="B57" s="4">
        <v>39728</v>
      </c>
      <c r="C57" s="29">
        <f t="shared" si="14"/>
        <v>509309.99999999953</v>
      </c>
      <c r="D57" s="48" t="s">
        <v>34</v>
      </c>
      <c r="E57" s="9" t="s">
        <v>2</v>
      </c>
      <c r="F57" s="11"/>
      <c r="G57" s="43"/>
      <c r="H57" s="44"/>
      <c r="I57" s="45"/>
      <c r="J57" s="22">
        <f t="shared" si="16"/>
      </c>
      <c r="K57" s="14" t="s">
        <v>68</v>
      </c>
      <c r="L57" s="43"/>
      <c r="M57" s="13">
        <f t="shared" si="9"/>
      </c>
      <c r="N57" s="7">
        <f t="shared" si="10"/>
      </c>
      <c r="O57" s="5">
        <f t="shared" si="11"/>
      </c>
      <c r="P57" s="17">
        <f t="shared" si="12"/>
      </c>
      <c r="T57" s="46">
        <f t="shared" si="13"/>
        <v>98</v>
      </c>
    </row>
    <row r="58" spans="2:20" ht="17.25" thickBot="1" thickTop="1">
      <c r="B58" s="4">
        <v>39729</v>
      </c>
      <c r="C58" s="29">
        <f t="shared" si="14"/>
        <v>509309.99999999953</v>
      </c>
      <c r="D58" s="48" t="s">
        <v>34</v>
      </c>
      <c r="E58" s="9" t="s">
        <v>2</v>
      </c>
      <c r="F58" s="11"/>
      <c r="G58" s="43"/>
      <c r="H58" s="44"/>
      <c r="I58" s="45"/>
      <c r="J58" s="22">
        <f t="shared" si="16"/>
      </c>
      <c r="K58" s="14" t="s">
        <v>68</v>
      </c>
      <c r="L58" s="43"/>
      <c r="M58" s="13">
        <f t="shared" si="9"/>
      </c>
      <c r="N58" s="7">
        <f t="shared" si="10"/>
      </c>
      <c r="O58" s="5">
        <f t="shared" si="11"/>
      </c>
      <c r="P58" s="17">
        <f t="shared" si="12"/>
      </c>
      <c r="T58" s="46">
        <f t="shared" si="13"/>
        <v>98</v>
      </c>
    </row>
    <row r="59" spans="2:20" ht="17.25" thickBot="1" thickTop="1">
      <c r="B59" s="4">
        <v>39730</v>
      </c>
      <c r="C59" s="29">
        <f t="shared" si="14"/>
        <v>509309.99999999953</v>
      </c>
      <c r="D59" s="48" t="s">
        <v>34</v>
      </c>
      <c r="E59" s="9" t="s">
        <v>0</v>
      </c>
      <c r="F59" s="11">
        <v>10000</v>
      </c>
      <c r="G59" s="43">
        <v>1.537</v>
      </c>
      <c r="H59" s="44">
        <v>1.5278</v>
      </c>
      <c r="I59" s="45">
        <v>1.543</v>
      </c>
      <c r="J59" s="22">
        <f t="shared" si="16"/>
        <v>0.6521739130434877</v>
      </c>
      <c r="K59" s="14" t="s">
        <v>68</v>
      </c>
      <c r="L59" s="43">
        <v>1.543</v>
      </c>
      <c r="M59" s="13">
        <f t="shared" si="9"/>
        <v>60.00000000000006</v>
      </c>
      <c r="N59" s="7">
        <f t="shared" si="10"/>
        <v>5880.000000000006</v>
      </c>
      <c r="O59" s="5">
        <f t="shared" si="11"/>
        <v>1.50626</v>
      </c>
      <c r="P59" s="17" t="str">
        <f t="shared" si="12"/>
        <v>○</v>
      </c>
      <c r="T59" s="46">
        <f t="shared" si="13"/>
        <v>98</v>
      </c>
    </row>
    <row r="60" spans="2:20" ht="17.25" thickBot="1" thickTop="1">
      <c r="B60" s="4">
        <v>39731</v>
      </c>
      <c r="C60" s="29">
        <f t="shared" si="14"/>
        <v>515189.99999999953</v>
      </c>
      <c r="D60" s="48" t="s">
        <v>34</v>
      </c>
      <c r="E60" s="9" t="s">
        <v>0</v>
      </c>
      <c r="F60" s="11">
        <v>10000</v>
      </c>
      <c r="G60" s="43">
        <v>1.5341</v>
      </c>
      <c r="H60" s="44">
        <v>1.5259</v>
      </c>
      <c r="I60" s="45">
        <v>1.5388</v>
      </c>
      <c r="J60" s="22">
        <f t="shared" si="16"/>
        <v>0.5731707317073091</v>
      </c>
      <c r="K60" s="14" t="s">
        <v>68</v>
      </c>
      <c r="L60" s="43">
        <v>1.5259</v>
      </c>
      <c r="M60" s="13">
        <f t="shared" si="9"/>
        <v>-81.99999999999986</v>
      </c>
      <c r="N60" s="7">
        <f t="shared" si="10"/>
        <v>-8035.999999999986</v>
      </c>
      <c r="O60" s="5">
        <f t="shared" si="11"/>
        <v>1.503418</v>
      </c>
      <c r="P60" s="17" t="str">
        <f t="shared" si="12"/>
        <v>×</v>
      </c>
      <c r="T60" s="46">
        <f t="shared" si="13"/>
        <v>98</v>
      </c>
    </row>
    <row r="61" spans="2:20" ht="17.25" thickBot="1" thickTop="1">
      <c r="B61" s="4">
        <v>39734</v>
      </c>
      <c r="C61" s="29">
        <f t="shared" si="14"/>
        <v>507153.99999999953</v>
      </c>
      <c r="D61" s="48" t="s">
        <v>34</v>
      </c>
      <c r="E61" s="9" t="s">
        <v>2</v>
      </c>
      <c r="F61" s="11"/>
      <c r="G61" s="43"/>
      <c r="H61" s="44"/>
      <c r="I61" s="45"/>
      <c r="J61" s="22">
        <f t="shared" si="16"/>
      </c>
      <c r="K61" s="14" t="s">
        <v>68</v>
      </c>
      <c r="L61" s="43"/>
      <c r="M61" s="13">
        <f t="shared" si="9"/>
      </c>
      <c r="N61" s="7">
        <f t="shared" si="10"/>
      </c>
      <c r="O61" s="5">
        <f t="shared" si="11"/>
      </c>
      <c r="P61" s="17">
        <f t="shared" si="12"/>
      </c>
      <c r="T61" s="46">
        <f t="shared" si="13"/>
        <v>98</v>
      </c>
    </row>
    <row r="62" spans="2:20" ht="17.25" thickBot="1" thickTop="1">
      <c r="B62" s="4">
        <v>39735</v>
      </c>
      <c r="C62" s="29">
        <f t="shared" si="14"/>
        <v>507153.99999999953</v>
      </c>
      <c r="D62" s="48" t="s">
        <v>34</v>
      </c>
      <c r="E62" s="9" t="s">
        <v>1</v>
      </c>
      <c r="F62" s="11">
        <v>10000</v>
      </c>
      <c r="G62" s="43">
        <v>1.5467</v>
      </c>
      <c r="H62" s="44">
        <v>1.5595</v>
      </c>
      <c r="I62" s="45">
        <v>1.5393</v>
      </c>
      <c r="J62" s="22">
        <f t="shared" si="16"/>
        <v>0.5781249999999992</v>
      </c>
      <c r="K62" s="14" t="s">
        <v>68</v>
      </c>
      <c r="L62" s="43">
        <v>1.5485</v>
      </c>
      <c r="M62" s="13">
        <f t="shared" si="9"/>
        <v>-18.000000000000238</v>
      </c>
      <c r="N62" s="7">
        <f t="shared" si="10"/>
        <v>-1764.0000000000234</v>
      </c>
      <c r="O62" s="5">
        <f t="shared" si="11"/>
        <v>1.515766</v>
      </c>
      <c r="P62" s="17" t="str">
        <f t="shared" si="12"/>
        <v>×</v>
      </c>
      <c r="T62" s="46">
        <f t="shared" si="13"/>
        <v>98</v>
      </c>
    </row>
    <row r="63" spans="2:20" ht="17.25" thickBot="1" thickTop="1">
      <c r="B63" s="4">
        <v>39736</v>
      </c>
      <c r="C63" s="29">
        <f t="shared" si="14"/>
        <v>505389.99999999953</v>
      </c>
      <c r="D63" s="48" t="s">
        <v>34</v>
      </c>
      <c r="E63" s="9" t="s">
        <v>0</v>
      </c>
      <c r="F63" s="11">
        <v>10000</v>
      </c>
      <c r="G63" s="43">
        <v>1.5465</v>
      </c>
      <c r="H63" s="44">
        <v>1.5407</v>
      </c>
      <c r="I63" s="45">
        <v>1.5494</v>
      </c>
      <c r="J63" s="22">
        <f t="shared" si="16"/>
        <v>0.5000000000000191</v>
      </c>
      <c r="K63" s="14" t="s">
        <v>68</v>
      </c>
      <c r="L63" s="43">
        <v>1.5494</v>
      </c>
      <c r="M63" s="13">
        <f t="shared" si="9"/>
        <v>29.000000000001247</v>
      </c>
      <c r="N63" s="7">
        <f t="shared" si="10"/>
        <v>2842.0000000001223</v>
      </c>
      <c r="O63" s="5">
        <f t="shared" si="11"/>
        <v>1.51557</v>
      </c>
      <c r="P63" s="17" t="str">
        <f t="shared" si="12"/>
        <v>○</v>
      </c>
      <c r="T63" s="46">
        <f t="shared" si="13"/>
        <v>98</v>
      </c>
    </row>
    <row r="64" spans="2:20" ht="17.25" thickBot="1" thickTop="1">
      <c r="B64" s="4">
        <v>39737</v>
      </c>
      <c r="C64" s="29">
        <f t="shared" si="14"/>
        <v>508231.99999999965</v>
      </c>
      <c r="D64" s="48" t="s">
        <v>34</v>
      </c>
      <c r="E64" s="9" t="s">
        <v>0</v>
      </c>
      <c r="F64" s="11">
        <v>10000</v>
      </c>
      <c r="G64" s="43">
        <v>1.5237</v>
      </c>
      <c r="H64" s="44">
        <v>1.5132</v>
      </c>
      <c r="I64" s="45">
        <v>1.5322</v>
      </c>
      <c r="J64" s="22">
        <f aca="true" t="shared" si="17" ref="J64:J69">IF(F64="","",IF(D64="－","∞",ABS((I64-G64))/(ABS(H64-G64))))</f>
        <v>0.8095238095238085</v>
      </c>
      <c r="K64" s="14" t="s">
        <v>68</v>
      </c>
      <c r="L64" s="43">
        <v>1.5322</v>
      </c>
      <c r="M64" s="13">
        <f t="shared" si="9"/>
        <v>84.99999999999952</v>
      </c>
      <c r="N64" s="7">
        <f t="shared" si="10"/>
        <v>8329.999999999953</v>
      </c>
      <c r="O64" s="5">
        <f t="shared" si="11"/>
        <v>1.493226</v>
      </c>
      <c r="P64" s="17" t="str">
        <f t="shared" si="12"/>
        <v>○</v>
      </c>
      <c r="T64" s="46">
        <f t="shared" si="13"/>
        <v>98</v>
      </c>
    </row>
    <row r="65" spans="2:20" ht="17.25" thickBot="1" thickTop="1">
      <c r="B65" s="4">
        <v>39738</v>
      </c>
      <c r="C65" s="29">
        <f t="shared" si="14"/>
        <v>516561.9999999996</v>
      </c>
      <c r="D65" s="48" t="s">
        <v>34</v>
      </c>
      <c r="E65" s="9" t="s">
        <v>2</v>
      </c>
      <c r="F65" s="11"/>
      <c r="G65" s="43"/>
      <c r="H65" s="44"/>
      <c r="I65" s="45"/>
      <c r="J65" s="22">
        <f t="shared" si="17"/>
      </c>
      <c r="K65" s="14" t="s">
        <v>68</v>
      </c>
      <c r="L65" s="43"/>
      <c r="M65" s="13">
        <f t="shared" si="9"/>
      </c>
      <c r="N65" s="7">
        <f t="shared" si="10"/>
      </c>
      <c r="O65" s="5">
        <f t="shared" si="11"/>
      </c>
      <c r="P65" s="17">
        <f t="shared" si="12"/>
      </c>
      <c r="T65" s="46">
        <f t="shared" si="13"/>
        <v>98</v>
      </c>
    </row>
    <row r="66" spans="2:20" ht="17.25" thickBot="1" thickTop="1">
      <c r="B66" s="4">
        <v>39741</v>
      </c>
      <c r="C66" s="29">
        <f t="shared" si="14"/>
        <v>516561.9999999996</v>
      </c>
      <c r="D66" s="48" t="s">
        <v>34</v>
      </c>
      <c r="E66" s="9" t="s">
        <v>2</v>
      </c>
      <c r="F66" s="11"/>
      <c r="G66" s="43"/>
      <c r="H66" s="44"/>
      <c r="I66" s="45"/>
      <c r="J66" s="22">
        <f t="shared" si="17"/>
      </c>
      <c r="K66" s="14" t="s">
        <v>68</v>
      </c>
      <c r="L66" s="43"/>
      <c r="M66" s="13">
        <f t="shared" si="9"/>
      </c>
      <c r="N66" s="7">
        <f t="shared" si="10"/>
      </c>
      <c r="O66" s="5">
        <f t="shared" si="11"/>
      </c>
      <c r="P66" s="17">
        <f t="shared" si="12"/>
      </c>
      <c r="T66" s="46">
        <f t="shared" si="13"/>
        <v>98</v>
      </c>
    </row>
    <row r="67" spans="2:20" ht="17.25" thickBot="1" thickTop="1">
      <c r="B67" s="4">
        <v>39742</v>
      </c>
      <c r="C67" s="29">
        <f t="shared" si="14"/>
        <v>516561.9999999996</v>
      </c>
      <c r="D67" s="48" t="s">
        <v>34</v>
      </c>
      <c r="E67" s="9" t="s">
        <v>2</v>
      </c>
      <c r="F67" s="11"/>
      <c r="G67" s="43"/>
      <c r="H67" s="44"/>
      <c r="I67" s="45"/>
      <c r="J67" s="22">
        <f t="shared" si="17"/>
      </c>
      <c r="K67" s="14" t="s">
        <v>68</v>
      </c>
      <c r="L67" s="43"/>
      <c r="M67" s="13">
        <f t="shared" si="9"/>
      </c>
      <c r="N67" s="7">
        <f t="shared" si="10"/>
      </c>
      <c r="O67" s="5">
        <f t="shared" si="11"/>
      </c>
      <c r="P67" s="17">
        <f t="shared" si="12"/>
      </c>
      <c r="T67" s="46">
        <f t="shared" si="13"/>
        <v>98</v>
      </c>
    </row>
    <row r="68" spans="2:20" ht="17.25" thickBot="1" thickTop="1">
      <c r="B68" s="4">
        <v>39743</v>
      </c>
      <c r="C68" s="29">
        <f t="shared" si="14"/>
        <v>516561.9999999996</v>
      </c>
      <c r="D68" s="48" t="s">
        <v>34</v>
      </c>
      <c r="E68" s="9" t="s">
        <v>0</v>
      </c>
      <c r="F68" s="11">
        <v>10000</v>
      </c>
      <c r="G68" s="43">
        <v>1.5044</v>
      </c>
      <c r="H68" s="44">
        <v>1.4926</v>
      </c>
      <c r="I68" s="45">
        <v>1.5143</v>
      </c>
      <c r="J68" s="22">
        <f t="shared" si="17"/>
        <v>0.838983050847457</v>
      </c>
      <c r="K68" s="14" t="s">
        <v>68</v>
      </c>
      <c r="L68" s="43">
        <v>1.4926</v>
      </c>
      <c r="M68" s="13">
        <f t="shared" si="9"/>
        <v>-118.00000000000033</v>
      </c>
      <c r="N68" s="7">
        <f t="shared" si="10"/>
        <v>-11564.000000000031</v>
      </c>
      <c r="O68" s="5">
        <f t="shared" si="11"/>
        <v>1.474312</v>
      </c>
      <c r="P68" s="17" t="str">
        <f t="shared" si="12"/>
        <v>×</v>
      </c>
      <c r="T68" s="46">
        <f t="shared" si="13"/>
        <v>98</v>
      </c>
    </row>
    <row r="69" spans="2:20" ht="17.25" thickBot="1" thickTop="1">
      <c r="B69" s="4">
        <v>39744</v>
      </c>
      <c r="C69" s="29">
        <f t="shared" si="14"/>
        <v>504997.99999999953</v>
      </c>
      <c r="D69" s="48" t="s">
        <v>34</v>
      </c>
      <c r="E69" s="9" t="s">
        <v>2</v>
      </c>
      <c r="F69" s="11"/>
      <c r="G69" s="43"/>
      <c r="H69" s="44"/>
      <c r="I69" s="45"/>
      <c r="J69" s="22">
        <f t="shared" si="17"/>
      </c>
      <c r="K69" s="14" t="s">
        <v>68</v>
      </c>
      <c r="L69" s="43"/>
      <c r="M69" s="13">
        <f t="shared" si="9"/>
      </c>
      <c r="N69" s="7">
        <f t="shared" si="10"/>
      </c>
      <c r="O69" s="5">
        <f t="shared" si="11"/>
      </c>
      <c r="P69" s="17">
        <f t="shared" si="12"/>
      </c>
      <c r="T69" s="46">
        <f t="shared" si="13"/>
        <v>98</v>
      </c>
    </row>
    <row r="70" spans="2:20" ht="17.25" thickBot="1" thickTop="1">
      <c r="B70" s="4">
        <v>39745</v>
      </c>
      <c r="C70" s="29">
        <f t="shared" si="14"/>
        <v>504997.99999999953</v>
      </c>
      <c r="D70" s="48" t="s">
        <v>34</v>
      </c>
      <c r="E70" s="9" t="s">
        <v>2</v>
      </c>
      <c r="F70" s="11"/>
      <c r="G70" s="43"/>
      <c r="H70" s="44"/>
      <c r="I70" s="45"/>
      <c r="J70" s="22">
        <f aca="true" t="shared" si="18" ref="J70:J78">IF(F70="","",IF(D70="－","∞",ABS((I70-G70))/(ABS(H70-G70))))</f>
      </c>
      <c r="K70" s="14" t="s">
        <v>68</v>
      </c>
      <c r="L70" s="43"/>
      <c r="M70" s="13">
        <f t="shared" si="9"/>
      </c>
      <c r="N70" s="7">
        <f t="shared" si="10"/>
      </c>
      <c r="O70" s="5">
        <f t="shared" si="11"/>
      </c>
      <c r="P70" s="17">
        <f t="shared" si="12"/>
      </c>
      <c r="T70" s="46">
        <f t="shared" si="13"/>
        <v>98</v>
      </c>
    </row>
    <row r="71" spans="2:20" ht="17.25" thickBot="1" thickTop="1">
      <c r="B71" s="4">
        <v>39748</v>
      </c>
      <c r="C71" s="29">
        <f t="shared" si="14"/>
        <v>504997.99999999953</v>
      </c>
      <c r="D71" s="48" t="s">
        <v>34</v>
      </c>
      <c r="E71" s="9" t="s">
        <v>2</v>
      </c>
      <c r="F71" s="11"/>
      <c r="G71" s="43"/>
      <c r="H71" s="44"/>
      <c r="I71" s="45"/>
      <c r="J71" s="22">
        <f t="shared" si="18"/>
      </c>
      <c r="K71" s="14" t="s">
        <v>68</v>
      </c>
      <c r="L71" s="43"/>
      <c r="M71" s="13">
        <f t="shared" si="9"/>
      </c>
      <c r="N71" s="7">
        <f t="shared" si="10"/>
      </c>
      <c r="O71" s="5">
        <f t="shared" si="11"/>
      </c>
      <c r="P71" s="17">
        <f t="shared" si="12"/>
      </c>
      <c r="T71" s="46">
        <f t="shared" si="13"/>
        <v>98</v>
      </c>
    </row>
    <row r="72" spans="2:20" ht="17.25" thickBot="1" thickTop="1">
      <c r="B72" s="4">
        <v>39749</v>
      </c>
      <c r="C72" s="29">
        <f t="shared" si="14"/>
        <v>504997.99999999953</v>
      </c>
      <c r="D72" s="48" t="s">
        <v>34</v>
      </c>
      <c r="E72" s="9" t="s">
        <v>2</v>
      </c>
      <c r="F72" s="11"/>
      <c r="G72" s="43"/>
      <c r="H72" s="44"/>
      <c r="I72" s="45"/>
      <c r="J72" s="22">
        <f t="shared" si="18"/>
      </c>
      <c r="K72" s="14" t="s">
        <v>68</v>
      </c>
      <c r="L72" s="43"/>
      <c r="M72" s="13">
        <f t="shared" si="9"/>
      </c>
      <c r="N72" s="7">
        <f t="shared" si="10"/>
      </c>
      <c r="O72" s="5">
        <f t="shared" si="11"/>
      </c>
      <c r="P72" s="17">
        <f t="shared" si="12"/>
      </c>
      <c r="T72" s="46">
        <f t="shared" si="13"/>
        <v>98</v>
      </c>
    </row>
    <row r="73" spans="2:20" ht="17.25" thickBot="1" thickTop="1">
      <c r="B73" s="4">
        <v>39750</v>
      </c>
      <c r="C73" s="29">
        <f t="shared" si="14"/>
        <v>504997.99999999953</v>
      </c>
      <c r="D73" s="48" t="s">
        <v>34</v>
      </c>
      <c r="E73" s="9" t="s">
        <v>1</v>
      </c>
      <c r="F73" s="11">
        <v>10000</v>
      </c>
      <c r="G73" s="43">
        <v>1.477</v>
      </c>
      <c r="H73" s="44">
        <v>1.4903</v>
      </c>
      <c r="I73" s="45">
        <v>1.4611</v>
      </c>
      <c r="J73" s="22">
        <f t="shared" si="18"/>
        <v>1.1954887218045251</v>
      </c>
      <c r="K73" s="14" t="s">
        <v>68</v>
      </c>
      <c r="L73" s="43">
        <v>1.4611</v>
      </c>
      <c r="M73" s="13">
        <f t="shared" si="9"/>
        <v>159.00000000000026</v>
      </c>
      <c r="N73" s="7">
        <f t="shared" si="10"/>
        <v>15582.000000000024</v>
      </c>
      <c r="O73" s="5">
        <f t="shared" si="11"/>
        <v>1.44746</v>
      </c>
      <c r="P73" s="17" t="str">
        <f t="shared" si="12"/>
        <v>○</v>
      </c>
      <c r="T73" s="46">
        <f t="shared" si="13"/>
        <v>98</v>
      </c>
    </row>
    <row r="74" spans="2:20" ht="17.25" thickBot="1" thickTop="1">
      <c r="B74" s="4">
        <v>39751</v>
      </c>
      <c r="C74" s="29">
        <f t="shared" si="14"/>
        <v>520579.99999999953</v>
      </c>
      <c r="D74" s="48" t="s">
        <v>34</v>
      </c>
      <c r="E74" s="9" t="s">
        <v>2</v>
      </c>
      <c r="F74" s="11"/>
      <c r="G74" s="43"/>
      <c r="H74" s="44"/>
      <c r="I74" s="45"/>
      <c r="J74" s="22">
        <f t="shared" si="18"/>
      </c>
      <c r="K74" s="14" t="s">
        <v>68</v>
      </c>
      <c r="L74" s="43"/>
      <c r="M74" s="13">
        <f t="shared" si="9"/>
      </c>
      <c r="N74" s="7">
        <f t="shared" si="10"/>
      </c>
      <c r="O74" s="5">
        <f t="shared" si="11"/>
      </c>
      <c r="P74" s="17">
        <f t="shared" si="12"/>
      </c>
      <c r="T74" s="46">
        <f t="shared" si="13"/>
        <v>98</v>
      </c>
    </row>
    <row r="75" spans="2:20" ht="17.25" thickBot="1" thickTop="1">
      <c r="B75" s="4">
        <v>39752</v>
      </c>
      <c r="C75" s="29">
        <f t="shared" si="14"/>
        <v>520579.99999999953</v>
      </c>
      <c r="D75" s="48" t="s">
        <v>34</v>
      </c>
      <c r="E75" s="9" t="s">
        <v>2</v>
      </c>
      <c r="F75" s="11"/>
      <c r="G75" s="43"/>
      <c r="H75" s="44"/>
      <c r="I75" s="45"/>
      <c r="J75" s="22">
        <f t="shared" si="18"/>
      </c>
      <c r="K75" s="14" t="s">
        <v>68</v>
      </c>
      <c r="L75" s="43"/>
      <c r="M75" s="13">
        <f aca="true" t="shared" si="19" ref="M75:M95">IF(L75="","",(IF(E75="買",(L75-G75)*10000,(G75-L75)*10000)))</f>
      </c>
      <c r="N75" s="7">
        <f aca="true" t="shared" si="20" ref="N75:N95">IF(M75="","",M75*F75*T75/10000)</f>
      </c>
      <c r="O75" s="5">
        <f aca="true" t="shared" si="21" ref="O75:O95">IF(F75="","",F75*G75*T75/$B$3)</f>
      </c>
      <c r="P75" s="17">
        <f aca="true" t="shared" si="22" ref="P75:P95">IF(M75="","",IF(M75&lt;0,"×","○"))</f>
      </c>
      <c r="T75" s="46">
        <f aca="true" t="shared" si="23" ref="T75:T95">IF(D75=$R$13,$S$16,(IF(D75=$R$19,$S$16,(IF(D75=$R$16,$S$16,(IF(D75=$R$14,$S$15,(IF(D75=$R$10,$S$13,$S$14)))))))))</f>
        <v>98</v>
      </c>
    </row>
    <row r="76" spans="2:20" ht="17.25" thickBot="1" thickTop="1">
      <c r="B76" s="4">
        <v>39755</v>
      </c>
      <c r="C76" s="29">
        <f aca="true" t="shared" si="24" ref="C76:C95">C75+IF(N75="",0,N75)</f>
        <v>520579.99999999953</v>
      </c>
      <c r="D76" s="48" t="s">
        <v>34</v>
      </c>
      <c r="E76" s="9" t="s">
        <v>2</v>
      </c>
      <c r="F76" s="11"/>
      <c r="G76" s="43"/>
      <c r="H76" s="44"/>
      <c r="I76" s="45"/>
      <c r="J76" s="22">
        <f t="shared" si="18"/>
      </c>
      <c r="K76" s="14" t="s">
        <v>68</v>
      </c>
      <c r="L76" s="43"/>
      <c r="M76" s="13">
        <f t="shared" si="19"/>
      </c>
      <c r="N76" s="7">
        <f t="shared" si="20"/>
      </c>
      <c r="O76" s="5">
        <f t="shared" si="21"/>
      </c>
      <c r="P76" s="17">
        <f t="shared" si="22"/>
      </c>
      <c r="T76" s="46">
        <f t="shared" si="23"/>
        <v>98</v>
      </c>
    </row>
    <row r="77" spans="2:20" ht="17.25" thickBot="1" thickTop="1">
      <c r="B77" s="4">
        <v>39756</v>
      </c>
      <c r="C77" s="29">
        <f t="shared" si="24"/>
        <v>520579.99999999953</v>
      </c>
      <c r="D77" s="48" t="s">
        <v>34</v>
      </c>
      <c r="E77" s="9" t="s">
        <v>2</v>
      </c>
      <c r="F77" s="11"/>
      <c r="G77" s="43"/>
      <c r="H77" s="44"/>
      <c r="I77" s="45"/>
      <c r="J77" s="22">
        <f t="shared" si="18"/>
      </c>
      <c r="K77" s="14" t="s">
        <v>68</v>
      </c>
      <c r="L77" s="43"/>
      <c r="M77" s="13">
        <f t="shared" si="19"/>
      </c>
      <c r="N77" s="7">
        <f t="shared" si="20"/>
      </c>
      <c r="O77" s="5">
        <f t="shared" si="21"/>
      </c>
      <c r="P77" s="17">
        <f t="shared" si="22"/>
      </c>
      <c r="T77" s="46">
        <f t="shared" si="23"/>
        <v>98</v>
      </c>
    </row>
    <row r="78" spans="2:20" ht="17.25" thickBot="1" thickTop="1">
      <c r="B78" s="4">
        <v>39757</v>
      </c>
      <c r="C78" s="29">
        <f t="shared" si="24"/>
        <v>520579.99999999953</v>
      </c>
      <c r="D78" s="48" t="s">
        <v>34</v>
      </c>
      <c r="E78" s="9" t="s">
        <v>1</v>
      </c>
      <c r="F78" s="11">
        <v>10000</v>
      </c>
      <c r="G78" s="43">
        <v>1.5107</v>
      </c>
      <c r="H78" s="44">
        <v>1.5253</v>
      </c>
      <c r="I78" s="45">
        <v>1.5004</v>
      </c>
      <c r="J78" s="22">
        <f t="shared" si="18"/>
        <v>0.7054794520547847</v>
      </c>
      <c r="K78" s="14" t="s">
        <v>68</v>
      </c>
      <c r="L78" s="43">
        <v>1.5004</v>
      </c>
      <c r="M78" s="13">
        <f t="shared" si="19"/>
        <v>102.99999999999976</v>
      </c>
      <c r="N78" s="7">
        <f t="shared" si="20"/>
        <v>10093.999999999976</v>
      </c>
      <c r="O78" s="5">
        <f t="shared" si="21"/>
        <v>1.480486</v>
      </c>
      <c r="P78" s="17" t="str">
        <f t="shared" si="22"/>
        <v>○</v>
      </c>
      <c r="T78" s="46">
        <f t="shared" si="23"/>
        <v>98</v>
      </c>
    </row>
    <row r="79" spans="2:20" ht="17.25" thickBot="1" thickTop="1">
      <c r="B79" s="4">
        <v>39758</v>
      </c>
      <c r="C79" s="29">
        <f t="shared" si="24"/>
        <v>530673.9999999995</v>
      </c>
      <c r="D79" s="48" t="s">
        <v>34</v>
      </c>
      <c r="E79" s="9" t="s">
        <v>0</v>
      </c>
      <c r="F79" s="11">
        <v>10000</v>
      </c>
      <c r="G79" s="43">
        <v>1.4983</v>
      </c>
      <c r="H79" s="44">
        <v>1.4894</v>
      </c>
      <c r="I79" s="45">
        <v>1.5043</v>
      </c>
      <c r="J79" s="22">
        <f>IF(F79="","",IF(D79="－","∞",ABS((I79-G79))/(ABS(H79-G79))))</f>
        <v>0.674157303370794</v>
      </c>
      <c r="K79" s="14" t="s">
        <v>68</v>
      </c>
      <c r="L79" s="43">
        <v>1.5043</v>
      </c>
      <c r="M79" s="13">
        <f t="shared" si="19"/>
        <v>60.00000000000006</v>
      </c>
      <c r="N79" s="7">
        <f t="shared" si="20"/>
        <v>5880.000000000006</v>
      </c>
      <c r="O79" s="5">
        <f t="shared" si="21"/>
        <v>1.468334</v>
      </c>
      <c r="P79" s="17" t="str">
        <f t="shared" si="22"/>
        <v>○</v>
      </c>
      <c r="T79" s="46">
        <f t="shared" si="23"/>
        <v>98</v>
      </c>
    </row>
    <row r="80" spans="2:20" ht="17.25" thickBot="1" thickTop="1">
      <c r="B80" s="4">
        <v>39759</v>
      </c>
      <c r="C80" s="29">
        <f t="shared" si="24"/>
        <v>536553.9999999995</v>
      </c>
      <c r="D80" s="48" t="s">
        <v>34</v>
      </c>
      <c r="E80" s="9" t="s">
        <v>0</v>
      </c>
      <c r="F80" s="11">
        <v>10000</v>
      </c>
      <c r="G80" s="43">
        <v>1.4949</v>
      </c>
      <c r="H80" s="44">
        <v>1.4896</v>
      </c>
      <c r="I80" s="45">
        <v>1.4996</v>
      </c>
      <c r="J80" s="22">
        <f>IF(F80="","",IF(D80="－","∞",ABS((I80-G80))/(ABS(H80-G80))))</f>
        <v>0.8867924528302401</v>
      </c>
      <c r="K80" s="14" t="s">
        <v>68</v>
      </c>
      <c r="L80" s="43">
        <v>1.4996</v>
      </c>
      <c r="M80" s="13">
        <f t="shared" si="19"/>
        <v>47.000000000001485</v>
      </c>
      <c r="N80" s="7">
        <f t="shared" si="20"/>
        <v>4606.0000000001455</v>
      </c>
      <c r="O80" s="5">
        <f t="shared" si="21"/>
        <v>1.4650019999999997</v>
      </c>
      <c r="P80" s="17" t="str">
        <f t="shared" si="22"/>
        <v>○</v>
      </c>
      <c r="T80" s="46">
        <f t="shared" si="23"/>
        <v>98</v>
      </c>
    </row>
    <row r="81" spans="2:20" ht="17.25" thickBot="1" thickTop="1">
      <c r="B81" s="4">
        <v>39762</v>
      </c>
      <c r="C81" s="29">
        <f t="shared" si="24"/>
        <v>541159.9999999997</v>
      </c>
      <c r="D81" s="48" t="s">
        <v>34</v>
      </c>
      <c r="E81" s="9" t="s">
        <v>1</v>
      </c>
      <c r="F81" s="11">
        <v>10000</v>
      </c>
      <c r="G81" s="43">
        <v>1.5042</v>
      </c>
      <c r="H81" s="44">
        <v>1.509</v>
      </c>
      <c r="I81" s="45">
        <v>1.4995</v>
      </c>
      <c r="J81" s="22">
        <f>IF(F81="","",IF(D81="－","∞",ABS((I81-G81))/(ABS(H81-G81))))</f>
        <v>0.9791666666666686</v>
      </c>
      <c r="K81" s="14" t="s">
        <v>68</v>
      </c>
      <c r="L81" s="43">
        <v>1.509</v>
      </c>
      <c r="M81" s="13">
        <f t="shared" si="19"/>
        <v>-47.999999999999154</v>
      </c>
      <c r="N81" s="7">
        <f t="shared" si="20"/>
        <v>-4703.999999999917</v>
      </c>
      <c r="O81" s="5">
        <f t="shared" si="21"/>
        <v>1.474116</v>
      </c>
      <c r="P81" s="17" t="str">
        <f t="shared" si="22"/>
        <v>×</v>
      </c>
      <c r="T81" s="46">
        <f t="shared" si="23"/>
        <v>98</v>
      </c>
    </row>
    <row r="82" spans="2:20" ht="17.25" thickBot="1" thickTop="1">
      <c r="B82" s="4">
        <v>39763</v>
      </c>
      <c r="C82" s="29">
        <f t="shared" si="24"/>
        <v>536455.9999999998</v>
      </c>
      <c r="D82" s="48" t="s">
        <v>34</v>
      </c>
      <c r="E82" s="9" t="s">
        <v>0</v>
      </c>
      <c r="F82" s="11">
        <v>10000</v>
      </c>
      <c r="G82" s="43">
        <v>1.5023</v>
      </c>
      <c r="H82" s="44">
        <v>1.495</v>
      </c>
      <c r="I82" s="45">
        <v>1.5067</v>
      </c>
      <c r="J82" s="22">
        <f aca="true" t="shared" si="25" ref="J82:J89">IF(F82="","",IF(D82="－","∞",ABS((I82-G82))/(ABS(H82-G82))))</f>
        <v>0.6027397260274031</v>
      </c>
      <c r="K82" s="14" t="s">
        <v>68</v>
      </c>
      <c r="L82" s="43">
        <v>1.495</v>
      </c>
      <c r="M82" s="13">
        <f t="shared" si="19"/>
        <v>-72.99999999999862</v>
      </c>
      <c r="N82" s="7">
        <f t="shared" si="20"/>
        <v>-7153.999999999866</v>
      </c>
      <c r="O82" s="5">
        <f t="shared" si="21"/>
        <v>1.472254</v>
      </c>
      <c r="P82" s="17" t="str">
        <f t="shared" si="22"/>
        <v>×</v>
      </c>
      <c r="T82" s="46">
        <f t="shared" si="23"/>
        <v>98</v>
      </c>
    </row>
    <row r="83" spans="2:20" ht="17.25" thickBot="1" thickTop="1">
      <c r="B83" s="4">
        <v>39764</v>
      </c>
      <c r="C83" s="29">
        <f t="shared" si="24"/>
        <v>529301.9999999999</v>
      </c>
      <c r="D83" s="48" t="s">
        <v>34</v>
      </c>
      <c r="E83" s="9" t="s">
        <v>0</v>
      </c>
      <c r="F83" s="11">
        <v>10000</v>
      </c>
      <c r="G83" s="43">
        <v>1.4857</v>
      </c>
      <c r="H83" s="44">
        <v>1.4769</v>
      </c>
      <c r="I83" s="45">
        <v>1.4916</v>
      </c>
      <c r="J83" s="22">
        <f t="shared" si="25"/>
        <v>0.6704545454545535</v>
      </c>
      <c r="K83" s="14" t="s">
        <v>68</v>
      </c>
      <c r="L83" s="43">
        <v>1.4916</v>
      </c>
      <c r="M83" s="13">
        <f t="shared" si="19"/>
        <v>59.00000000000016</v>
      </c>
      <c r="N83" s="7">
        <f t="shared" si="20"/>
        <v>5782.0000000000155</v>
      </c>
      <c r="O83" s="5">
        <f t="shared" si="21"/>
        <v>1.455986</v>
      </c>
      <c r="P83" s="17" t="str">
        <f t="shared" si="22"/>
        <v>○</v>
      </c>
      <c r="T83" s="46">
        <f t="shared" si="23"/>
        <v>98</v>
      </c>
    </row>
    <row r="84" spans="2:20" ht="17.25" thickBot="1" thickTop="1">
      <c r="B84" s="4">
        <v>39765</v>
      </c>
      <c r="C84" s="29">
        <f t="shared" si="24"/>
        <v>535083.9999999999</v>
      </c>
      <c r="D84" s="48" t="s">
        <v>34</v>
      </c>
      <c r="E84" s="9" t="s">
        <v>2</v>
      </c>
      <c r="F84" s="11"/>
      <c r="G84" s="43"/>
      <c r="H84" s="44"/>
      <c r="I84" s="45"/>
      <c r="J84" s="22">
        <f t="shared" si="25"/>
      </c>
      <c r="K84" s="14" t="s">
        <v>68</v>
      </c>
      <c r="L84" s="43"/>
      <c r="M84" s="13">
        <f t="shared" si="19"/>
      </c>
      <c r="N84" s="7">
        <f t="shared" si="20"/>
      </c>
      <c r="O84" s="5">
        <f t="shared" si="21"/>
      </c>
      <c r="P84" s="17">
        <f t="shared" si="22"/>
      </c>
      <c r="T84" s="46">
        <f t="shared" si="23"/>
        <v>98</v>
      </c>
    </row>
    <row r="85" spans="2:20" ht="17.25" thickBot="1" thickTop="1">
      <c r="B85" s="4">
        <v>39766</v>
      </c>
      <c r="C85" s="29">
        <f t="shared" si="24"/>
        <v>535083.9999999999</v>
      </c>
      <c r="D85" s="48" t="s">
        <v>34</v>
      </c>
      <c r="E85" s="9" t="s">
        <v>1</v>
      </c>
      <c r="F85" s="11">
        <v>10000</v>
      </c>
      <c r="G85" s="43">
        <v>1.5188</v>
      </c>
      <c r="H85" s="44">
        <v>1.5356</v>
      </c>
      <c r="I85" s="45">
        <v>1.505</v>
      </c>
      <c r="J85" s="22">
        <f t="shared" si="25"/>
        <v>0.8214285714285663</v>
      </c>
      <c r="K85" s="14" t="s">
        <v>68</v>
      </c>
      <c r="L85" s="43">
        <v>1.505</v>
      </c>
      <c r="M85" s="13">
        <f t="shared" si="19"/>
        <v>138.00000000000034</v>
      </c>
      <c r="N85" s="7">
        <f t="shared" si="20"/>
        <v>13524.000000000033</v>
      </c>
      <c r="O85" s="5">
        <f t="shared" si="21"/>
        <v>1.488424</v>
      </c>
      <c r="P85" s="17" t="str">
        <f t="shared" si="22"/>
        <v>○</v>
      </c>
      <c r="T85" s="46">
        <f t="shared" si="23"/>
        <v>98</v>
      </c>
    </row>
    <row r="86" spans="2:20" ht="17.25" thickBot="1" thickTop="1">
      <c r="B86" s="4">
        <v>39769</v>
      </c>
      <c r="C86" s="29">
        <f t="shared" si="24"/>
        <v>548607.9999999999</v>
      </c>
      <c r="D86" s="48" t="s">
        <v>34</v>
      </c>
      <c r="E86" s="9" t="s">
        <v>0</v>
      </c>
      <c r="F86" s="11">
        <v>10000</v>
      </c>
      <c r="G86" s="43">
        <v>1.5037</v>
      </c>
      <c r="H86" s="44">
        <v>1.5004</v>
      </c>
      <c r="I86" s="45">
        <v>1.5119</v>
      </c>
      <c r="J86" s="22">
        <f t="shared" si="25"/>
        <v>2.4848484848484196</v>
      </c>
      <c r="K86" s="14" t="s">
        <v>68</v>
      </c>
      <c r="L86" s="43">
        <v>1.5004</v>
      </c>
      <c r="M86" s="13">
        <f t="shared" si="19"/>
        <v>-33.00000000000081</v>
      </c>
      <c r="N86" s="7">
        <f t="shared" si="20"/>
        <v>-3234.000000000079</v>
      </c>
      <c r="O86" s="5">
        <f t="shared" si="21"/>
        <v>1.473626</v>
      </c>
      <c r="P86" s="17" t="str">
        <f t="shared" si="22"/>
        <v>×</v>
      </c>
      <c r="T86" s="46">
        <f t="shared" si="23"/>
        <v>98</v>
      </c>
    </row>
    <row r="87" spans="2:20" ht="17.25" thickBot="1" thickTop="1">
      <c r="B87" s="4">
        <v>39770</v>
      </c>
      <c r="C87" s="29">
        <f t="shared" si="24"/>
        <v>545373.9999999998</v>
      </c>
      <c r="D87" s="48" t="s">
        <v>34</v>
      </c>
      <c r="E87" s="9" t="s">
        <v>2</v>
      </c>
      <c r="F87" s="11"/>
      <c r="G87" s="43"/>
      <c r="H87" s="44"/>
      <c r="I87" s="45"/>
      <c r="J87" s="22">
        <f t="shared" si="25"/>
      </c>
      <c r="K87" s="14" t="s">
        <v>68</v>
      </c>
      <c r="L87" s="43"/>
      <c r="M87" s="13">
        <f t="shared" si="19"/>
      </c>
      <c r="N87" s="7">
        <f t="shared" si="20"/>
      </c>
      <c r="O87" s="5">
        <f t="shared" si="21"/>
      </c>
      <c r="P87" s="17">
        <f t="shared" si="22"/>
      </c>
      <c r="T87" s="46">
        <f t="shared" si="23"/>
        <v>98</v>
      </c>
    </row>
    <row r="88" spans="2:20" ht="17.25" thickBot="1" thickTop="1">
      <c r="B88" s="4">
        <v>39771</v>
      </c>
      <c r="C88" s="29">
        <f t="shared" si="24"/>
        <v>545373.9999999998</v>
      </c>
      <c r="D88" s="48" t="s">
        <v>34</v>
      </c>
      <c r="E88" s="9" t="s">
        <v>1</v>
      </c>
      <c r="F88" s="11">
        <v>10000</v>
      </c>
      <c r="G88" s="43">
        <v>1.5195</v>
      </c>
      <c r="H88" s="44">
        <v>1.5245</v>
      </c>
      <c r="I88" s="45">
        <v>1.5156</v>
      </c>
      <c r="J88" s="22">
        <f t="shared" si="25"/>
        <v>0.7800000000000196</v>
      </c>
      <c r="K88" s="14" t="s">
        <v>68</v>
      </c>
      <c r="L88" s="43">
        <v>1.5245</v>
      </c>
      <c r="M88" s="13">
        <f t="shared" si="19"/>
        <v>-49.999999999998934</v>
      </c>
      <c r="N88" s="7">
        <f t="shared" si="20"/>
        <v>-4899.999999999895</v>
      </c>
      <c r="O88" s="5">
        <f t="shared" si="21"/>
        <v>1.48911</v>
      </c>
      <c r="P88" s="17" t="str">
        <f t="shared" si="22"/>
        <v>×</v>
      </c>
      <c r="T88" s="46">
        <f t="shared" si="23"/>
        <v>98</v>
      </c>
    </row>
    <row r="89" spans="2:20" ht="17.25" thickBot="1" thickTop="1">
      <c r="B89" s="4">
        <v>39772</v>
      </c>
      <c r="C89" s="29">
        <f t="shared" si="24"/>
        <v>540473.9999999999</v>
      </c>
      <c r="D89" s="48" t="s">
        <v>34</v>
      </c>
      <c r="E89" s="9" t="s">
        <v>0</v>
      </c>
      <c r="F89" s="11">
        <v>10000</v>
      </c>
      <c r="G89" s="43">
        <v>1.5153</v>
      </c>
      <c r="H89" s="44">
        <v>1.5086</v>
      </c>
      <c r="I89" s="45">
        <v>1.5213</v>
      </c>
      <c r="J89" s="22">
        <f t="shared" si="25"/>
        <v>0.8955223880596822</v>
      </c>
      <c r="K89" s="14" t="s">
        <v>68</v>
      </c>
      <c r="L89" s="43">
        <v>1.5213</v>
      </c>
      <c r="M89" s="13">
        <f t="shared" si="19"/>
        <v>60.00000000000006</v>
      </c>
      <c r="N89" s="7">
        <f t="shared" si="20"/>
        <v>5880.000000000006</v>
      </c>
      <c r="O89" s="5">
        <f t="shared" si="21"/>
        <v>1.4849940000000001</v>
      </c>
      <c r="P89" s="17" t="str">
        <f t="shared" si="22"/>
        <v>○</v>
      </c>
      <c r="T89" s="46">
        <f t="shared" si="23"/>
        <v>98</v>
      </c>
    </row>
    <row r="90" spans="2:20" ht="17.25" thickBot="1" thickTop="1">
      <c r="B90" s="4">
        <v>39773</v>
      </c>
      <c r="C90" s="29">
        <f t="shared" si="24"/>
        <v>546353.9999999999</v>
      </c>
      <c r="D90" s="48" t="s">
        <v>34</v>
      </c>
      <c r="E90" s="9" t="s">
        <v>2</v>
      </c>
      <c r="F90" s="11"/>
      <c r="G90" s="43"/>
      <c r="H90" s="44"/>
      <c r="I90" s="45"/>
      <c r="J90" s="22">
        <f aca="true" t="shared" si="26" ref="J90:J95">IF(F90="","",IF(D90="－","∞",ABS((I90-G90))/(ABS(H90-G90))))</f>
      </c>
      <c r="K90" s="14" t="s">
        <v>68</v>
      </c>
      <c r="L90" s="43"/>
      <c r="M90" s="13">
        <f t="shared" si="19"/>
      </c>
      <c r="N90" s="7">
        <f t="shared" si="20"/>
      </c>
      <c r="O90" s="5">
        <f t="shared" si="21"/>
      </c>
      <c r="P90" s="17">
        <f t="shared" si="22"/>
      </c>
      <c r="T90" s="46">
        <f t="shared" si="23"/>
        <v>98</v>
      </c>
    </row>
    <row r="91" spans="2:20" ht="17.25" thickBot="1" thickTop="1">
      <c r="B91" s="4">
        <v>39776</v>
      </c>
      <c r="C91" s="29">
        <f t="shared" si="24"/>
        <v>546353.9999999999</v>
      </c>
      <c r="D91" s="48" t="s">
        <v>34</v>
      </c>
      <c r="E91" s="9" t="s">
        <v>1</v>
      </c>
      <c r="F91" s="11">
        <v>10000</v>
      </c>
      <c r="G91" s="43">
        <v>1.5381</v>
      </c>
      <c r="H91" s="44">
        <v>1.5474</v>
      </c>
      <c r="I91" s="45">
        <v>1.5331</v>
      </c>
      <c r="J91" s="22">
        <f t="shared" si="26"/>
        <v>0.5376344086021579</v>
      </c>
      <c r="K91" s="14" t="s">
        <v>68</v>
      </c>
      <c r="L91" s="43">
        <v>1.5461</v>
      </c>
      <c r="M91" s="13">
        <f t="shared" si="19"/>
        <v>-80.00000000000007</v>
      </c>
      <c r="N91" s="7">
        <f t="shared" si="20"/>
        <v>-7840.000000000007</v>
      </c>
      <c r="O91" s="5">
        <f t="shared" si="21"/>
        <v>1.507338</v>
      </c>
      <c r="P91" s="17" t="str">
        <f t="shared" si="22"/>
        <v>×</v>
      </c>
      <c r="T91" s="46">
        <f t="shared" si="23"/>
        <v>98</v>
      </c>
    </row>
    <row r="92" spans="2:20" ht="17.25" thickBot="1" thickTop="1">
      <c r="B92" s="4">
        <v>39777</v>
      </c>
      <c r="C92" s="29">
        <f t="shared" si="24"/>
        <v>538513.9999999999</v>
      </c>
      <c r="D92" s="48" t="s">
        <v>34</v>
      </c>
      <c r="E92" s="9" t="s">
        <v>2</v>
      </c>
      <c r="F92" s="11"/>
      <c r="G92" s="43"/>
      <c r="H92" s="44"/>
      <c r="I92" s="45"/>
      <c r="J92" s="22">
        <f t="shared" si="26"/>
      </c>
      <c r="K92" s="14" t="s">
        <v>68</v>
      </c>
      <c r="L92" s="43"/>
      <c r="M92" s="13">
        <f t="shared" si="19"/>
      </c>
      <c r="N92" s="7">
        <f t="shared" si="20"/>
      </c>
      <c r="O92" s="5">
        <f t="shared" si="21"/>
      </c>
      <c r="P92" s="17">
        <f t="shared" si="22"/>
      </c>
      <c r="T92" s="46">
        <f t="shared" si="23"/>
        <v>98</v>
      </c>
    </row>
    <row r="93" spans="2:20" ht="17.25" thickBot="1" thickTop="1">
      <c r="B93" s="4">
        <v>39778</v>
      </c>
      <c r="C93" s="29">
        <f t="shared" si="24"/>
        <v>538513.9999999999</v>
      </c>
      <c r="D93" s="48" t="s">
        <v>34</v>
      </c>
      <c r="E93" s="9" t="s">
        <v>2</v>
      </c>
      <c r="F93" s="11"/>
      <c r="G93" s="43"/>
      <c r="H93" s="44"/>
      <c r="I93" s="45"/>
      <c r="J93" s="22">
        <f t="shared" si="26"/>
      </c>
      <c r="K93" s="14" t="s">
        <v>68</v>
      </c>
      <c r="L93" s="43"/>
      <c r="M93" s="13">
        <f t="shared" si="19"/>
      </c>
      <c r="N93" s="7">
        <f t="shared" si="20"/>
      </c>
      <c r="O93" s="5">
        <f t="shared" si="21"/>
      </c>
      <c r="P93" s="17">
        <f t="shared" si="22"/>
      </c>
      <c r="T93" s="46">
        <f t="shared" si="23"/>
        <v>98</v>
      </c>
    </row>
    <row r="94" spans="2:20" ht="17.25" thickBot="1" thickTop="1">
      <c r="B94" s="4">
        <v>39779</v>
      </c>
      <c r="C94" s="29">
        <f t="shared" si="24"/>
        <v>538513.9999999999</v>
      </c>
      <c r="D94" s="48" t="s">
        <v>34</v>
      </c>
      <c r="E94" s="9" t="s">
        <v>2</v>
      </c>
      <c r="F94" s="11"/>
      <c r="G94" s="43"/>
      <c r="H94" s="44"/>
      <c r="I94" s="45"/>
      <c r="J94" s="22">
        <f t="shared" si="26"/>
      </c>
      <c r="K94" s="14" t="s">
        <v>68</v>
      </c>
      <c r="L94" s="43"/>
      <c r="M94" s="13">
        <f t="shared" si="19"/>
      </c>
      <c r="N94" s="7">
        <f t="shared" si="20"/>
      </c>
      <c r="O94" s="5">
        <f t="shared" si="21"/>
      </c>
      <c r="P94" s="17">
        <f t="shared" si="22"/>
      </c>
      <c r="T94" s="46">
        <f t="shared" si="23"/>
        <v>98</v>
      </c>
    </row>
    <row r="95" spans="2:20" ht="17.25" thickBot="1" thickTop="1">
      <c r="B95" s="4">
        <v>39780</v>
      </c>
      <c r="C95" s="29">
        <f t="shared" si="24"/>
        <v>538513.9999999999</v>
      </c>
      <c r="D95" s="48" t="s">
        <v>34</v>
      </c>
      <c r="E95" s="9" t="s">
        <v>2</v>
      </c>
      <c r="F95" s="11"/>
      <c r="G95" s="43"/>
      <c r="H95" s="44"/>
      <c r="I95" s="45"/>
      <c r="J95" s="22">
        <f t="shared" si="26"/>
      </c>
      <c r="K95" s="14" t="s">
        <v>68</v>
      </c>
      <c r="L95" s="43"/>
      <c r="M95" s="13">
        <f t="shared" si="19"/>
      </c>
      <c r="N95" s="7">
        <f t="shared" si="20"/>
      </c>
      <c r="O95" s="5">
        <f t="shared" si="21"/>
      </c>
      <c r="P95" s="17">
        <f t="shared" si="22"/>
      </c>
      <c r="T95" s="46">
        <f t="shared" si="23"/>
        <v>98</v>
      </c>
    </row>
    <row r="96" ht="14.25" thickTop="1">
      <c r="M96" s="24">
        <f>IF(L96="","",(IF(E96="買",(L96-G96)*100,(G96-L96)*100))-IF(D96="USD/JPY",2,IF(D96="EUR/JPY",3,IF(D96="GBP/JPY",8,5))))</f>
      </c>
    </row>
    <row r="98" spans="2:3" ht="13.5">
      <c r="B98" s="15" t="s">
        <v>9</v>
      </c>
      <c r="C98" s="15"/>
    </row>
    <row r="99" spans="2:3" ht="13.5">
      <c r="B99" s="15" t="s">
        <v>10</v>
      </c>
      <c r="C99" s="15"/>
    </row>
  </sheetData>
  <sheetProtection/>
  <mergeCells count="2">
    <mergeCell ref="J8:K8"/>
    <mergeCell ref="J9:K9"/>
  </mergeCells>
  <conditionalFormatting sqref="M11:M96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E9:E10">
      <formula1>$S$9:$S$12</formula1>
    </dataValidation>
    <dataValidation type="list" allowBlank="1" showInputMessage="1" showErrorMessage="1" sqref="E11:E95">
      <formula1>$S$10:$S$12</formula1>
    </dataValidation>
    <dataValidation type="list" allowBlank="1" showInputMessage="1" showErrorMessage="1" sqref="D11:D95">
      <formula1>$R$10:$R$20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99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9.75390625" style="0" customWidth="1"/>
    <col min="4" max="4" width="9.625" style="0" customWidth="1"/>
    <col min="5" max="5" width="5.625" style="0" customWidth="1"/>
    <col min="6" max="6" width="9.625" style="0" customWidth="1"/>
    <col min="7" max="7" width="9.375" style="0" customWidth="1"/>
    <col min="8" max="9" width="7.625" style="0" customWidth="1"/>
    <col min="10" max="11" width="3.125" style="0" customWidth="1"/>
    <col min="13" max="13" width="9.25390625" style="0" customWidth="1"/>
    <col min="14" max="14" width="11.75390625" style="0" customWidth="1"/>
    <col min="15" max="15" width="6.375" style="0" customWidth="1"/>
    <col min="16" max="16" width="4.875" style="0" customWidth="1"/>
    <col min="17" max="17" width="2.25390625" style="0" customWidth="1"/>
    <col min="18" max="19" width="0" style="1" hidden="1" customWidth="1"/>
    <col min="20" max="20" width="0" style="46" hidden="1" customWidth="1"/>
  </cols>
  <sheetData>
    <row r="1" ht="13.5">
      <c r="B1" s="39" t="s">
        <v>60</v>
      </c>
    </row>
    <row r="2" spans="2:16" ht="21.75" thickBot="1">
      <c r="B2" s="21" t="s">
        <v>17</v>
      </c>
      <c r="C2" s="25" t="s">
        <v>19</v>
      </c>
      <c r="D2" s="38" t="s">
        <v>18</v>
      </c>
      <c r="E2" s="16"/>
      <c r="F2" s="16"/>
      <c r="G2" s="23" t="s">
        <v>16</v>
      </c>
      <c r="H2" s="21" t="s">
        <v>15</v>
      </c>
      <c r="I2" s="16"/>
      <c r="J2" s="16"/>
      <c r="K2" s="16"/>
      <c r="L2" s="20" t="s">
        <v>31</v>
      </c>
      <c r="M2" s="20" t="s">
        <v>23</v>
      </c>
      <c r="N2" s="20" t="s">
        <v>32</v>
      </c>
      <c r="O2" s="16"/>
      <c r="P2" s="16"/>
    </row>
    <row r="3" spans="2:16" ht="15" thickBot="1" thickTop="1">
      <c r="B3" s="11">
        <v>1000000</v>
      </c>
      <c r="C3" s="26">
        <v>0.025</v>
      </c>
      <c r="D3" s="38" t="s">
        <v>20</v>
      </c>
      <c r="E3" s="16"/>
      <c r="F3" s="16"/>
      <c r="G3" s="5">
        <f>N9/2/B3*100</f>
        <v>-2.2453999999999583</v>
      </c>
      <c r="H3" s="5">
        <f>G3*6</f>
        <v>-13.47239999999975</v>
      </c>
      <c r="I3" s="16"/>
      <c r="J3" s="16"/>
      <c r="K3" s="16"/>
      <c r="L3" s="42">
        <f>COUNTIF(P11:P95,"○")+COUNTIF(P11:P95,"×")</f>
        <v>24</v>
      </c>
      <c r="M3" s="40">
        <f>COUNTIF(P11:P95,"○")</f>
        <v>13</v>
      </c>
      <c r="N3" s="41">
        <f>COUNTIF(P11:P95,"×")</f>
        <v>11</v>
      </c>
      <c r="O3" s="16"/>
      <c r="P3" s="16"/>
    </row>
    <row r="4" spans="2:16" ht="14.25" thickTop="1">
      <c r="B4" s="30"/>
      <c r="C4" s="34"/>
      <c r="D4" s="16"/>
      <c r="E4" s="16"/>
      <c r="F4" s="16"/>
      <c r="G4" s="35"/>
      <c r="H4" s="35"/>
      <c r="I4" s="16"/>
      <c r="J4" s="16"/>
      <c r="K4" s="16"/>
      <c r="L4" s="16"/>
      <c r="M4" s="16"/>
      <c r="N4" s="16"/>
      <c r="O4" s="16"/>
      <c r="P4" s="16"/>
    </row>
    <row r="5" spans="2:16" ht="13.5">
      <c r="B5" s="20" t="s">
        <v>27</v>
      </c>
      <c r="C5" s="20" t="s">
        <v>24</v>
      </c>
      <c r="D5" s="16"/>
      <c r="E5" s="16"/>
      <c r="F5" s="20" t="s">
        <v>28</v>
      </c>
      <c r="G5" s="20" t="s">
        <v>29</v>
      </c>
      <c r="H5" s="37" t="s">
        <v>8</v>
      </c>
      <c r="I5" s="16"/>
      <c r="J5" s="16"/>
      <c r="K5" s="16"/>
      <c r="L5" s="20" t="s">
        <v>25</v>
      </c>
      <c r="M5" s="20" t="s">
        <v>26</v>
      </c>
      <c r="N5" s="37" t="s">
        <v>30</v>
      </c>
      <c r="O5" s="16"/>
      <c r="P5" s="16"/>
    </row>
    <row r="6" spans="2:16" ht="13.5">
      <c r="B6" s="7">
        <f>MAX(N11:N95)</f>
        <v>18966.00000000009</v>
      </c>
      <c r="C6" s="7">
        <f>MIN(N11:N95)</f>
        <v>-19837.999999999993</v>
      </c>
      <c r="D6" s="16"/>
      <c r="E6" s="16"/>
      <c r="F6" s="7">
        <f>SUMIF(N11:N95,"&gt;0")</f>
        <v>122843.00000000051</v>
      </c>
      <c r="G6" s="7">
        <f>SUMIF(N11:N95,"&lt;=0")</f>
        <v>-167750.99999999965</v>
      </c>
      <c r="H6" s="36">
        <f>F6/G6*-1</f>
        <v>0.7322936972059825</v>
      </c>
      <c r="I6" s="16"/>
      <c r="J6" s="16"/>
      <c r="K6" s="16"/>
      <c r="L6" s="7">
        <f>SUMIF(N11:N95,"&gt;0")/COUNTIF(P11:P95,"○")</f>
        <v>9449.461538461577</v>
      </c>
      <c r="M6" s="7">
        <f>SUMIF(N11:N95,"&lt;=0")/COUNTIF(P11:P95,"×")</f>
        <v>-15250.090909090877</v>
      </c>
      <c r="N6" s="36">
        <f>L6/M6*-1</f>
        <v>0.619633128405062</v>
      </c>
      <c r="O6" s="16"/>
      <c r="P6" s="16"/>
    </row>
    <row r="7" spans="4:16" ht="13.5">
      <c r="D7" s="16"/>
      <c r="E7" s="16"/>
      <c r="F7" s="16" t="s">
        <v>22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3.5">
      <c r="B8" s="20" t="s">
        <v>3</v>
      </c>
      <c r="C8" s="28" t="s">
        <v>21</v>
      </c>
      <c r="D8" s="20" t="s">
        <v>61</v>
      </c>
      <c r="E8" s="20" t="s">
        <v>4</v>
      </c>
      <c r="F8" s="21" t="s">
        <v>5</v>
      </c>
      <c r="G8" s="20" t="s">
        <v>12</v>
      </c>
      <c r="H8" s="20" t="s">
        <v>14</v>
      </c>
      <c r="I8" s="20" t="s">
        <v>13</v>
      </c>
      <c r="J8" s="49" t="s">
        <v>8</v>
      </c>
      <c r="K8" s="50"/>
      <c r="L8" s="20" t="s">
        <v>6</v>
      </c>
      <c r="M8" s="20" t="s">
        <v>62</v>
      </c>
      <c r="N8" s="20" t="s">
        <v>7</v>
      </c>
      <c r="O8" s="20" t="s">
        <v>63</v>
      </c>
      <c r="P8" s="20" t="s">
        <v>11</v>
      </c>
    </row>
    <row r="9" spans="2:16" ht="14.25" customHeight="1">
      <c r="B9" s="4" t="s">
        <v>64</v>
      </c>
      <c r="C9" s="27"/>
      <c r="D9" s="12" t="s">
        <v>2</v>
      </c>
      <c r="E9" s="3" t="s">
        <v>2</v>
      </c>
      <c r="F9" s="10">
        <f>SUM(F11:F95)</f>
        <v>240000</v>
      </c>
      <c r="G9" s="12" t="s">
        <v>2</v>
      </c>
      <c r="H9" s="12" t="s">
        <v>2</v>
      </c>
      <c r="I9" s="12" t="s">
        <v>2</v>
      </c>
      <c r="J9" s="51">
        <f>AVERAGE(J11:J95)</f>
        <v>1.0136729568151355</v>
      </c>
      <c r="K9" s="52"/>
      <c r="L9" s="19">
        <f>COUNT(L11:L95)</f>
        <v>24</v>
      </c>
      <c r="M9" s="6">
        <f>SUM(M11:M95)</f>
        <v>-411.99999999999227</v>
      </c>
      <c r="N9" s="7">
        <f>SUM(N11:N95)</f>
        <v>-44907.99999999917</v>
      </c>
      <c r="O9" s="8" t="s">
        <v>2</v>
      </c>
      <c r="P9" s="18">
        <f>COUNTIF(P11:P95,"○")/(COUNTIF(P11:P95,"○")+COUNTIF(P11:P95,"×"))</f>
        <v>0.5416666666666666</v>
      </c>
    </row>
    <row r="10" spans="2:19" ht="14.25" customHeight="1" thickBot="1">
      <c r="B10" s="4"/>
      <c r="C10" s="27"/>
      <c r="D10" s="12"/>
      <c r="E10" s="9"/>
      <c r="F10" s="30"/>
      <c r="G10" s="31"/>
      <c r="H10" s="31"/>
      <c r="I10" s="31"/>
      <c r="J10" s="32"/>
      <c r="K10" s="32"/>
      <c r="L10" s="33"/>
      <c r="M10" s="13"/>
      <c r="N10" s="7"/>
      <c r="O10" s="8"/>
      <c r="P10" s="18"/>
      <c r="R10" s="2" t="s">
        <v>65</v>
      </c>
      <c r="S10" s="1" t="s">
        <v>0</v>
      </c>
    </row>
    <row r="11" spans="2:20" ht="17.25" thickBot="1" thickTop="1">
      <c r="B11" s="4">
        <v>39664</v>
      </c>
      <c r="C11" s="29">
        <v>500000</v>
      </c>
      <c r="D11" s="48" t="s">
        <v>82</v>
      </c>
      <c r="E11" s="9" t="s">
        <v>2</v>
      </c>
      <c r="F11" s="11"/>
      <c r="G11" s="43"/>
      <c r="H11" s="44"/>
      <c r="I11" s="45"/>
      <c r="J11" s="22">
        <f>IF(F11="","",IF(D11="－","∞",ABS((I11-G11))/(ABS(H11-G11))))</f>
      </c>
      <c r="K11" s="14" t="s">
        <v>66</v>
      </c>
      <c r="L11" s="43"/>
      <c r="M11" s="13">
        <f aca="true" t="shared" si="0" ref="M11:M42">IF(L11="","",(IF(E11="買",(L11-G11)*10000,(G11-L11)*10000)))</f>
      </c>
      <c r="N11" s="7">
        <f aca="true" t="shared" si="1" ref="N11:N42">IF(M11="","",M11*F11*T11/10000)</f>
      </c>
      <c r="O11" s="5">
        <f aca="true" t="shared" si="2" ref="O11:O42">IF(F11="","",F11*G11*T11/$B$3)</f>
      </c>
      <c r="P11" s="17">
        <f aca="true" t="shared" si="3" ref="P11:P42">IF(M11="","",IF(M11&lt;0,"×","○"))</f>
      </c>
      <c r="R11" s="2" t="s">
        <v>67</v>
      </c>
      <c r="S11" s="1" t="s">
        <v>1</v>
      </c>
      <c r="T11" s="46">
        <f aca="true" t="shared" si="4" ref="T11:T42">IF(D11=$R$13,$S$16,(IF(D11=$R$19,$S$16,(IF(D11=$R$16,$S$16,(IF(D11=$R$14,$S$15,(IF(D11=$R$10,$S$13,$S$14)))))))))</f>
        <v>109</v>
      </c>
    </row>
    <row r="12" spans="2:20" ht="17.25" thickBot="1" thickTop="1">
      <c r="B12" s="4">
        <v>39665</v>
      </c>
      <c r="C12" s="29">
        <f aca="true" t="shared" si="5" ref="C12:C43">C11+IF(N11="",0,N11)</f>
        <v>500000</v>
      </c>
      <c r="D12" s="48" t="s">
        <v>82</v>
      </c>
      <c r="E12" s="9" t="s">
        <v>2</v>
      </c>
      <c r="F12" s="11"/>
      <c r="G12" s="43"/>
      <c r="H12" s="44"/>
      <c r="I12" s="45"/>
      <c r="J12" s="22">
        <f>IF(F12="","",IF(D12="－","∞",ABS((I12-G12))/(ABS(H12-G12))))</f>
      </c>
      <c r="K12" s="14" t="s">
        <v>68</v>
      </c>
      <c r="L12" s="43"/>
      <c r="M12" s="13">
        <f t="shared" si="0"/>
      </c>
      <c r="N12" s="7">
        <f t="shared" si="1"/>
      </c>
      <c r="O12" s="5">
        <f t="shared" si="2"/>
      </c>
      <c r="P12" s="17">
        <f t="shared" si="3"/>
      </c>
      <c r="R12" s="2" t="s">
        <v>69</v>
      </c>
      <c r="S12" s="1" t="s">
        <v>70</v>
      </c>
      <c r="T12" s="46">
        <f t="shared" si="4"/>
        <v>109</v>
      </c>
    </row>
    <row r="13" spans="2:20" ht="17.25" thickBot="1" thickTop="1">
      <c r="B13" s="4">
        <v>39666</v>
      </c>
      <c r="C13" s="29">
        <f t="shared" si="5"/>
        <v>500000</v>
      </c>
      <c r="D13" s="48" t="s">
        <v>82</v>
      </c>
      <c r="E13" s="9" t="s">
        <v>2</v>
      </c>
      <c r="F13" s="11"/>
      <c r="G13" s="43"/>
      <c r="H13" s="44"/>
      <c r="I13" s="45"/>
      <c r="J13" s="22">
        <f aca="true" t="shared" si="6" ref="J13:J21">IF(F13="","",IF(D13="－","∞",ABS((I13-G13))/(ABS(H13-G13))))</f>
      </c>
      <c r="K13" s="14" t="s">
        <v>68</v>
      </c>
      <c r="L13" s="43"/>
      <c r="M13" s="13">
        <f t="shared" si="0"/>
      </c>
      <c r="N13" s="7">
        <f t="shared" si="1"/>
      </c>
      <c r="O13" s="5">
        <f t="shared" si="2"/>
      </c>
      <c r="P13" s="17">
        <f t="shared" si="3"/>
      </c>
      <c r="R13" s="2" t="s">
        <v>71</v>
      </c>
      <c r="S13" s="47">
        <v>75</v>
      </c>
      <c r="T13" s="46">
        <f t="shared" si="4"/>
        <v>109</v>
      </c>
    </row>
    <row r="14" spans="2:20" ht="17.25" thickBot="1" thickTop="1">
      <c r="B14" s="4">
        <v>39667</v>
      </c>
      <c r="C14" s="29">
        <f t="shared" si="5"/>
        <v>500000</v>
      </c>
      <c r="D14" s="48" t="s">
        <v>82</v>
      </c>
      <c r="E14" s="9" t="s">
        <v>36</v>
      </c>
      <c r="F14" s="11">
        <v>10000</v>
      </c>
      <c r="G14" s="43">
        <v>1.9475</v>
      </c>
      <c r="H14" s="44">
        <v>1.9411</v>
      </c>
      <c r="I14" s="45">
        <v>1.951</v>
      </c>
      <c r="J14" s="22">
        <f t="shared" si="6"/>
        <v>0.5468750000000124</v>
      </c>
      <c r="K14" s="14" t="s">
        <v>68</v>
      </c>
      <c r="L14" s="43">
        <v>1.951</v>
      </c>
      <c r="M14" s="13">
        <f t="shared" si="0"/>
        <v>35.00000000000058</v>
      </c>
      <c r="N14" s="7">
        <f t="shared" si="1"/>
        <v>3815.000000000063</v>
      </c>
      <c r="O14" s="5">
        <f t="shared" si="2"/>
        <v>2.122775</v>
      </c>
      <c r="P14" s="17" t="str">
        <f t="shared" si="3"/>
        <v>○</v>
      </c>
      <c r="R14" s="2" t="s">
        <v>72</v>
      </c>
      <c r="S14" s="47">
        <v>109</v>
      </c>
      <c r="T14" s="46">
        <f t="shared" si="4"/>
        <v>109</v>
      </c>
    </row>
    <row r="15" spans="2:20" ht="17.25" thickBot="1" thickTop="1">
      <c r="B15" s="4">
        <v>39668</v>
      </c>
      <c r="C15" s="29">
        <f t="shared" si="5"/>
        <v>503815.00000000006</v>
      </c>
      <c r="D15" s="48" t="s">
        <v>82</v>
      </c>
      <c r="E15" s="9" t="s">
        <v>2</v>
      </c>
      <c r="F15" s="11"/>
      <c r="G15" s="43"/>
      <c r="H15" s="44"/>
      <c r="I15" s="45"/>
      <c r="J15" s="22">
        <f t="shared" si="6"/>
      </c>
      <c r="K15" s="14" t="s">
        <v>68</v>
      </c>
      <c r="L15" s="43"/>
      <c r="M15" s="13">
        <f t="shared" si="0"/>
      </c>
      <c r="N15" s="7">
        <f t="shared" si="1"/>
      </c>
      <c r="O15" s="5">
        <f t="shared" si="2"/>
      </c>
      <c r="P15" s="17">
        <f t="shared" si="3"/>
      </c>
      <c r="R15" s="2" t="s">
        <v>73</v>
      </c>
      <c r="S15" s="47">
        <v>193</v>
      </c>
      <c r="T15" s="46">
        <f t="shared" si="4"/>
        <v>109</v>
      </c>
    </row>
    <row r="16" spans="2:20" ht="17.25" thickBot="1" thickTop="1">
      <c r="B16" s="4">
        <v>39671</v>
      </c>
      <c r="C16" s="29">
        <f t="shared" si="5"/>
        <v>503815.00000000006</v>
      </c>
      <c r="D16" s="48" t="s">
        <v>82</v>
      </c>
      <c r="E16" s="9" t="s">
        <v>2</v>
      </c>
      <c r="F16" s="11"/>
      <c r="G16" s="43"/>
      <c r="H16" s="44"/>
      <c r="I16" s="45"/>
      <c r="J16" s="22">
        <f t="shared" si="6"/>
      </c>
      <c r="K16" s="14" t="s">
        <v>68</v>
      </c>
      <c r="L16" s="43"/>
      <c r="M16" s="13">
        <f t="shared" si="0"/>
      </c>
      <c r="N16" s="7">
        <f t="shared" si="1"/>
      </c>
      <c r="O16" s="5">
        <f t="shared" si="2"/>
      </c>
      <c r="P16" s="17">
        <f t="shared" si="3"/>
      </c>
      <c r="R16" s="2" t="s">
        <v>74</v>
      </c>
      <c r="S16" s="47">
        <v>98</v>
      </c>
      <c r="T16" s="46">
        <f t="shared" si="4"/>
        <v>109</v>
      </c>
    </row>
    <row r="17" spans="2:20" ht="17.25" thickBot="1" thickTop="1">
      <c r="B17" s="4">
        <v>39672</v>
      </c>
      <c r="C17" s="29">
        <f t="shared" si="5"/>
        <v>503815.00000000006</v>
      </c>
      <c r="D17" s="48" t="s">
        <v>82</v>
      </c>
      <c r="E17" s="9" t="s">
        <v>2</v>
      </c>
      <c r="F17" s="11"/>
      <c r="G17" s="43"/>
      <c r="H17" s="44"/>
      <c r="I17" s="45"/>
      <c r="J17" s="22">
        <f t="shared" si="6"/>
      </c>
      <c r="K17" s="14" t="s">
        <v>68</v>
      </c>
      <c r="L17" s="43"/>
      <c r="M17" s="13">
        <f t="shared" si="0"/>
      </c>
      <c r="N17" s="7">
        <f t="shared" si="1"/>
      </c>
      <c r="O17" s="5">
        <f t="shared" si="2"/>
      </c>
      <c r="P17" s="17">
        <f t="shared" si="3"/>
      </c>
      <c r="R17" s="2" t="s">
        <v>75</v>
      </c>
      <c r="S17" s="2"/>
      <c r="T17" s="46">
        <f t="shared" si="4"/>
        <v>109</v>
      </c>
    </row>
    <row r="18" spans="2:20" ht="17.25" thickBot="1" thickTop="1">
      <c r="B18" s="4">
        <v>39673</v>
      </c>
      <c r="C18" s="29">
        <f t="shared" si="5"/>
        <v>503815.00000000006</v>
      </c>
      <c r="D18" s="48" t="s">
        <v>82</v>
      </c>
      <c r="E18" s="9" t="s">
        <v>2</v>
      </c>
      <c r="F18" s="11"/>
      <c r="G18" s="43"/>
      <c r="H18" s="44"/>
      <c r="I18" s="45"/>
      <c r="J18" s="22">
        <f t="shared" si="6"/>
      </c>
      <c r="K18" s="14" t="s">
        <v>68</v>
      </c>
      <c r="L18" s="43"/>
      <c r="M18" s="13">
        <f t="shared" si="0"/>
      </c>
      <c r="N18" s="7">
        <f t="shared" si="1"/>
      </c>
      <c r="O18" s="5">
        <f t="shared" si="2"/>
      </c>
      <c r="P18" s="17">
        <f t="shared" si="3"/>
      </c>
      <c r="R18" s="2" t="s">
        <v>76</v>
      </c>
      <c r="S18" s="2"/>
      <c r="T18" s="46">
        <f t="shared" si="4"/>
        <v>109</v>
      </c>
    </row>
    <row r="19" spans="2:20" ht="17.25" thickBot="1" thickTop="1">
      <c r="B19" s="4">
        <v>39674</v>
      </c>
      <c r="C19" s="29">
        <f t="shared" si="5"/>
        <v>503815.00000000006</v>
      </c>
      <c r="D19" s="48" t="s">
        <v>82</v>
      </c>
      <c r="E19" s="9" t="s">
        <v>0</v>
      </c>
      <c r="F19" s="11">
        <v>10000</v>
      </c>
      <c r="G19" s="43">
        <v>1.8671</v>
      </c>
      <c r="H19" s="44">
        <v>1.8523</v>
      </c>
      <c r="I19" s="45">
        <v>1.8788</v>
      </c>
      <c r="J19" s="22">
        <f t="shared" si="6"/>
        <v>0.7905405405405476</v>
      </c>
      <c r="K19" s="14" t="s">
        <v>68</v>
      </c>
      <c r="L19" s="43">
        <v>1.8696</v>
      </c>
      <c r="M19" s="13">
        <f t="shared" si="0"/>
        <v>24.999999999999467</v>
      </c>
      <c r="N19" s="7">
        <f t="shared" si="1"/>
        <v>2724.999999999942</v>
      </c>
      <c r="O19" s="5">
        <f t="shared" si="2"/>
        <v>2.035139</v>
      </c>
      <c r="P19" s="17" t="str">
        <f t="shared" si="3"/>
        <v>○</v>
      </c>
      <c r="R19" s="2" t="s">
        <v>77</v>
      </c>
      <c r="S19" s="2"/>
      <c r="T19" s="46">
        <f t="shared" si="4"/>
        <v>109</v>
      </c>
    </row>
    <row r="20" spans="2:20" ht="17.25" thickBot="1" thickTop="1">
      <c r="B20" s="4">
        <v>39675</v>
      </c>
      <c r="C20" s="29">
        <f t="shared" si="5"/>
        <v>506540</v>
      </c>
      <c r="D20" s="48" t="s">
        <v>82</v>
      </c>
      <c r="E20" s="9" t="s">
        <v>2</v>
      </c>
      <c r="F20" s="11"/>
      <c r="G20" s="43"/>
      <c r="H20" s="44"/>
      <c r="I20" s="45"/>
      <c r="J20" s="22">
        <f t="shared" si="6"/>
      </c>
      <c r="K20" s="14" t="s">
        <v>68</v>
      </c>
      <c r="L20" s="43"/>
      <c r="M20" s="13">
        <f t="shared" si="0"/>
      </c>
      <c r="N20" s="7">
        <f t="shared" si="1"/>
      </c>
      <c r="O20" s="5">
        <f t="shared" si="2"/>
      </c>
      <c r="P20" s="17">
        <f t="shared" si="3"/>
      </c>
      <c r="R20" s="1" t="s">
        <v>70</v>
      </c>
      <c r="S20" s="2"/>
      <c r="T20" s="46">
        <f t="shared" si="4"/>
        <v>109</v>
      </c>
    </row>
    <row r="21" spans="2:20" ht="17.25" thickBot="1" thickTop="1">
      <c r="B21" s="4">
        <v>39678</v>
      </c>
      <c r="C21" s="29">
        <f t="shared" si="5"/>
        <v>506540</v>
      </c>
      <c r="D21" s="48" t="s">
        <v>82</v>
      </c>
      <c r="E21" s="9" t="s">
        <v>2</v>
      </c>
      <c r="F21" s="11"/>
      <c r="G21" s="43"/>
      <c r="H21" s="44"/>
      <c r="I21" s="45"/>
      <c r="J21" s="22">
        <f t="shared" si="6"/>
      </c>
      <c r="K21" s="14" t="s">
        <v>68</v>
      </c>
      <c r="L21" s="43"/>
      <c r="M21" s="13">
        <f t="shared" si="0"/>
      </c>
      <c r="N21" s="7">
        <f t="shared" si="1"/>
      </c>
      <c r="O21" s="5">
        <f t="shared" si="2"/>
      </c>
      <c r="P21" s="17">
        <f t="shared" si="3"/>
      </c>
      <c r="R21" s="2"/>
      <c r="T21" s="46">
        <f t="shared" si="4"/>
        <v>109</v>
      </c>
    </row>
    <row r="22" spans="2:20" ht="17.25" thickBot="1" thickTop="1">
      <c r="B22" s="4">
        <v>39679</v>
      </c>
      <c r="C22" s="29">
        <f t="shared" si="5"/>
        <v>506540</v>
      </c>
      <c r="D22" s="48" t="s">
        <v>82</v>
      </c>
      <c r="E22" s="9" t="s">
        <v>2</v>
      </c>
      <c r="F22" s="11"/>
      <c r="G22" s="43"/>
      <c r="H22" s="44"/>
      <c r="I22" s="45"/>
      <c r="J22" s="22">
        <f>IF(F22="","",IF(D22="－","∞",ABS((I22-G22))/(ABS(H22-G22))))</f>
      </c>
      <c r="K22" s="14" t="s">
        <v>68</v>
      </c>
      <c r="L22" s="43"/>
      <c r="M22" s="13">
        <f t="shared" si="0"/>
      </c>
      <c r="N22" s="7">
        <f t="shared" si="1"/>
      </c>
      <c r="O22" s="5">
        <f t="shared" si="2"/>
      </c>
      <c r="P22" s="17">
        <f t="shared" si="3"/>
      </c>
      <c r="R22" s="2"/>
      <c r="T22" s="46">
        <f t="shared" si="4"/>
        <v>109</v>
      </c>
    </row>
    <row r="23" spans="2:20" ht="17.25" thickBot="1" thickTop="1">
      <c r="B23" s="4">
        <v>39680</v>
      </c>
      <c r="C23" s="29">
        <f t="shared" si="5"/>
        <v>506540</v>
      </c>
      <c r="D23" s="48" t="s">
        <v>82</v>
      </c>
      <c r="E23" s="9" t="s">
        <v>1</v>
      </c>
      <c r="F23" s="11">
        <v>10000</v>
      </c>
      <c r="G23" s="43">
        <v>1.8663</v>
      </c>
      <c r="H23" s="44">
        <v>1.8736</v>
      </c>
      <c r="I23" s="45">
        <v>1.8627</v>
      </c>
      <c r="J23" s="22">
        <f>IF(F23="","",IF(D23="－","∞",ABS((I23-G23))/(ABS(H23-G23))))</f>
        <v>0.4931506849315227</v>
      </c>
      <c r="K23" s="14" t="s">
        <v>68</v>
      </c>
      <c r="L23" s="43">
        <v>1.8627</v>
      </c>
      <c r="M23" s="13">
        <f t="shared" si="0"/>
        <v>36.000000000000476</v>
      </c>
      <c r="N23" s="7">
        <f t="shared" si="1"/>
        <v>3924.0000000000523</v>
      </c>
      <c r="O23" s="5">
        <f t="shared" si="2"/>
        <v>2.034267</v>
      </c>
      <c r="P23" s="17" t="str">
        <f t="shared" si="3"/>
        <v>○</v>
      </c>
      <c r="T23" s="46">
        <f t="shared" si="4"/>
        <v>109</v>
      </c>
    </row>
    <row r="24" spans="2:20" ht="17.25" thickBot="1" thickTop="1">
      <c r="B24" s="4">
        <v>39681</v>
      </c>
      <c r="C24" s="29">
        <f t="shared" si="5"/>
        <v>510464.00000000006</v>
      </c>
      <c r="D24" s="48" t="s">
        <v>82</v>
      </c>
      <c r="E24" s="9" t="s">
        <v>2</v>
      </c>
      <c r="F24" s="11"/>
      <c r="G24" s="43"/>
      <c r="H24" s="44"/>
      <c r="I24" s="45"/>
      <c r="J24" s="22">
        <f aca="true" t="shared" si="7" ref="J24:J32">IF(F24="","",IF(D24="－","∞",ABS((I24-G24))/(ABS(H24-G24))))</f>
      </c>
      <c r="K24" s="14" t="s">
        <v>68</v>
      </c>
      <c r="L24" s="43"/>
      <c r="M24" s="13">
        <f t="shared" si="0"/>
      </c>
      <c r="N24" s="7">
        <f t="shared" si="1"/>
      </c>
      <c r="O24" s="5">
        <f t="shared" si="2"/>
      </c>
      <c r="P24" s="17">
        <f t="shared" si="3"/>
      </c>
      <c r="T24" s="46">
        <f t="shared" si="4"/>
        <v>109</v>
      </c>
    </row>
    <row r="25" spans="2:20" ht="17.25" thickBot="1" thickTop="1">
      <c r="B25" s="4">
        <v>39682</v>
      </c>
      <c r="C25" s="29">
        <f t="shared" si="5"/>
        <v>510464.00000000006</v>
      </c>
      <c r="D25" s="48" t="s">
        <v>82</v>
      </c>
      <c r="E25" s="9" t="s">
        <v>2</v>
      </c>
      <c r="F25" s="11"/>
      <c r="G25" s="43"/>
      <c r="H25" s="44"/>
      <c r="I25" s="45"/>
      <c r="J25" s="22">
        <f t="shared" si="7"/>
      </c>
      <c r="K25" s="14" t="s">
        <v>68</v>
      </c>
      <c r="L25" s="43"/>
      <c r="M25" s="13">
        <f t="shared" si="0"/>
      </c>
      <c r="N25" s="7">
        <f t="shared" si="1"/>
      </c>
      <c r="O25" s="5">
        <f t="shared" si="2"/>
      </c>
      <c r="P25" s="17">
        <f t="shared" si="3"/>
      </c>
      <c r="T25" s="46">
        <f t="shared" si="4"/>
        <v>109</v>
      </c>
    </row>
    <row r="26" spans="2:20" ht="17.25" thickBot="1" thickTop="1">
      <c r="B26" s="4">
        <v>39685</v>
      </c>
      <c r="C26" s="29">
        <f t="shared" si="5"/>
        <v>510464.00000000006</v>
      </c>
      <c r="D26" s="48" t="s">
        <v>82</v>
      </c>
      <c r="E26" s="9" t="s">
        <v>0</v>
      </c>
      <c r="F26" s="11">
        <v>10000</v>
      </c>
      <c r="G26" s="43">
        <v>1.8519</v>
      </c>
      <c r="H26" s="44">
        <v>1.8408</v>
      </c>
      <c r="I26" s="45">
        <v>1.8596</v>
      </c>
      <c r="J26" s="22">
        <f t="shared" si="7"/>
        <v>0.6936936936936704</v>
      </c>
      <c r="K26" s="14" t="s">
        <v>68</v>
      </c>
      <c r="L26" s="43">
        <v>1.8408</v>
      </c>
      <c r="M26" s="13">
        <f t="shared" si="0"/>
        <v>-111.0000000000011</v>
      </c>
      <c r="N26" s="7">
        <f t="shared" si="1"/>
        <v>-12099.00000000012</v>
      </c>
      <c r="O26" s="5">
        <f t="shared" si="2"/>
        <v>2.018571</v>
      </c>
      <c r="P26" s="17" t="str">
        <f t="shared" si="3"/>
        <v>×</v>
      </c>
      <c r="T26" s="46">
        <f t="shared" si="4"/>
        <v>109</v>
      </c>
    </row>
    <row r="27" spans="2:20" ht="17.25" thickBot="1" thickTop="1">
      <c r="B27" s="4">
        <v>39686</v>
      </c>
      <c r="C27" s="29">
        <f t="shared" si="5"/>
        <v>498364.99999999994</v>
      </c>
      <c r="D27" s="48" t="s">
        <v>82</v>
      </c>
      <c r="E27" s="9" t="s">
        <v>2</v>
      </c>
      <c r="F27" s="11"/>
      <c r="G27" s="43"/>
      <c r="H27" s="44"/>
      <c r="I27" s="45"/>
      <c r="J27" s="22">
        <f t="shared" si="7"/>
      </c>
      <c r="K27" s="14" t="s">
        <v>68</v>
      </c>
      <c r="L27" s="43"/>
      <c r="M27" s="13">
        <f t="shared" si="0"/>
      </c>
      <c r="N27" s="7">
        <f t="shared" si="1"/>
      </c>
      <c r="O27" s="5">
        <f t="shared" si="2"/>
      </c>
      <c r="P27" s="17">
        <f t="shared" si="3"/>
      </c>
      <c r="T27" s="46">
        <f t="shared" si="4"/>
        <v>109</v>
      </c>
    </row>
    <row r="28" spans="2:20" ht="17.25" thickBot="1" thickTop="1">
      <c r="B28" s="4">
        <v>39687</v>
      </c>
      <c r="C28" s="29">
        <f t="shared" si="5"/>
        <v>498364.99999999994</v>
      </c>
      <c r="D28" s="48" t="s">
        <v>82</v>
      </c>
      <c r="E28" s="9" t="s">
        <v>2</v>
      </c>
      <c r="F28" s="11"/>
      <c r="G28" s="43"/>
      <c r="H28" s="44"/>
      <c r="I28" s="45"/>
      <c r="J28" s="22">
        <f t="shared" si="7"/>
      </c>
      <c r="K28" s="14" t="s">
        <v>68</v>
      </c>
      <c r="L28" s="43"/>
      <c r="M28" s="13">
        <f t="shared" si="0"/>
      </c>
      <c r="N28" s="7">
        <f t="shared" si="1"/>
      </c>
      <c r="O28" s="5">
        <f t="shared" si="2"/>
      </c>
      <c r="P28" s="17">
        <f t="shared" si="3"/>
      </c>
      <c r="T28" s="46">
        <f t="shared" si="4"/>
        <v>109</v>
      </c>
    </row>
    <row r="29" spans="2:20" ht="17.25" thickBot="1" thickTop="1">
      <c r="B29" s="4">
        <v>39688</v>
      </c>
      <c r="C29" s="29">
        <f t="shared" si="5"/>
        <v>498364.99999999994</v>
      </c>
      <c r="D29" s="48" t="s">
        <v>82</v>
      </c>
      <c r="E29" s="9" t="s">
        <v>2</v>
      </c>
      <c r="F29" s="11"/>
      <c r="G29" s="43"/>
      <c r="H29" s="44"/>
      <c r="I29" s="45"/>
      <c r="J29" s="22">
        <f t="shared" si="7"/>
      </c>
      <c r="K29" s="14" t="s">
        <v>68</v>
      </c>
      <c r="L29" s="43"/>
      <c r="M29" s="13">
        <f t="shared" si="0"/>
      </c>
      <c r="N29" s="7">
        <f t="shared" si="1"/>
      </c>
      <c r="O29" s="5">
        <f t="shared" si="2"/>
      </c>
      <c r="P29" s="17">
        <f t="shared" si="3"/>
      </c>
      <c r="T29" s="46">
        <f t="shared" si="4"/>
        <v>109</v>
      </c>
    </row>
    <row r="30" spans="2:20" ht="17.25" thickBot="1" thickTop="1">
      <c r="B30" s="4">
        <v>39689</v>
      </c>
      <c r="C30" s="29">
        <f t="shared" si="5"/>
        <v>498364.99999999994</v>
      </c>
      <c r="D30" s="48" t="s">
        <v>82</v>
      </c>
      <c r="E30" s="9" t="s">
        <v>2</v>
      </c>
      <c r="F30" s="11"/>
      <c r="G30" s="43"/>
      <c r="H30" s="44"/>
      <c r="I30" s="45"/>
      <c r="J30" s="22">
        <f t="shared" si="7"/>
      </c>
      <c r="K30" s="14" t="s">
        <v>68</v>
      </c>
      <c r="L30" s="43"/>
      <c r="M30" s="13">
        <f t="shared" si="0"/>
      </c>
      <c r="N30" s="7">
        <f t="shared" si="1"/>
      </c>
      <c r="O30" s="5">
        <f t="shared" si="2"/>
      </c>
      <c r="P30" s="17">
        <f t="shared" si="3"/>
      </c>
      <c r="T30" s="46">
        <f t="shared" si="4"/>
        <v>109</v>
      </c>
    </row>
    <row r="31" spans="2:20" ht="17.25" thickBot="1" thickTop="1">
      <c r="B31" s="4">
        <v>39692</v>
      </c>
      <c r="C31" s="29">
        <f t="shared" si="5"/>
        <v>498364.99999999994</v>
      </c>
      <c r="D31" s="48" t="s">
        <v>82</v>
      </c>
      <c r="E31" s="9" t="s">
        <v>2</v>
      </c>
      <c r="F31" s="11"/>
      <c r="G31" s="43"/>
      <c r="H31" s="44"/>
      <c r="I31" s="45"/>
      <c r="J31" s="22">
        <f t="shared" si="7"/>
      </c>
      <c r="K31" s="14" t="s">
        <v>68</v>
      </c>
      <c r="L31" s="43"/>
      <c r="M31" s="13">
        <f t="shared" si="0"/>
      </c>
      <c r="N31" s="7">
        <f t="shared" si="1"/>
      </c>
      <c r="O31" s="5">
        <f t="shared" si="2"/>
      </c>
      <c r="P31" s="17">
        <f t="shared" si="3"/>
      </c>
      <c r="T31" s="46">
        <f t="shared" si="4"/>
        <v>109</v>
      </c>
    </row>
    <row r="32" spans="2:20" ht="17.25" thickBot="1" thickTop="1">
      <c r="B32" s="4">
        <v>39693</v>
      </c>
      <c r="C32" s="29">
        <f t="shared" si="5"/>
        <v>498364.99999999994</v>
      </c>
      <c r="D32" s="48" t="s">
        <v>82</v>
      </c>
      <c r="E32" s="9" t="s">
        <v>2</v>
      </c>
      <c r="F32" s="11"/>
      <c r="G32" s="43"/>
      <c r="H32" s="44"/>
      <c r="I32" s="45"/>
      <c r="J32" s="22">
        <f t="shared" si="7"/>
      </c>
      <c r="K32" s="14" t="s">
        <v>68</v>
      </c>
      <c r="L32" s="43"/>
      <c r="M32" s="13">
        <f t="shared" si="0"/>
      </c>
      <c r="N32" s="7">
        <f t="shared" si="1"/>
      </c>
      <c r="O32" s="5">
        <f t="shared" si="2"/>
      </c>
      <c r="P32" s="17">
        <f t="shared" si="3"/>
      </c>
      <c r="T32" s="46">
        <f t="shared" si="4"/>
        <v>109</v>
      </c>
    </row>
    <row r="33" spans="2:20" ht="17.25" thickBot="1" thickTop="1">
      <c r="B33" s="4">
        <v>39694</v>
      </c>
      <c r="C33" s="29">
        <f t="shared" si="5"/>
        <v>498364.99999999994</v>
      </c>
      <c r="D33" s="48" t="s">
        <v>82</v>
      </c>
      <c r="E33" s="9" t="s">
        <v>0</v>
      </c>
      <c r="F33" s="11">
        <v>10000</v>
      </c>
      <c r="G33" s="43">
        <v>1.7812</v>
      </c>
      <c r="H33" s="44">
        <v>1.7716</v>
      </c>
      <c r="I33" s="45">
        <v>1.7871</v>
      </c>
      <c r="J33" s="22">
        <f>IF(F33="","",IF(D33="－","∞",ABS((I33-G33))/(ABS(H33-G33))))</f>
        <v>0.6145833333333459</v>
      </c>
      <c r="K33" s="14" t="s">
        <v>68</v>
      </c>
      <c r="L33" s="43">
        <v>1.7716</v>
      </c>
      <c r="M33" s="13">
        <f t="shared" si="0"/>
        <v>-95.99999999999831</v>
      </c>
      <c r="N33" s="7">
        <f t="shared" si="1"/>
        <v>-10463.999999999816</v>
      </c>
      <c r="O33" s="5">
        <f t="shared" si="2"/>
        <v>1.941508</v>
      </c>
      <c r="P33" s="17" t="str">
        <f t="shared" si="3"/>
        <v>×</v>
      </c>
      <c r="T33" s="46">
        <f t="shared" si="4"/>
        <v>109</v>
      </c>
    </row>
    <row r="34" spans="2:20" ht="17.25" thickBot="1" thickTop="1">
      <c r="B34" s="4">
        <v>39695</v>
      </c>
      <c r="C34" s="29">
        <f t="shared" si="5"/>
        <v>487901.0000000001</v>
      </c>
      <c r="D34" s="48" t="s">
        <v>82</v>
      </c>
      <c r="E34" s="9" t="s">
        <v>2</v>
      </c>
      <c r="F34" s="11"/>
      <c r="G34" s="43"/>
      <c r="H34" s="44"/>
      <c r="I34" s="45"/>
      <c r="J34" s="22">
        <f>IF(F34="","",IF(D34="－","∞",ABS((I34-G34))/(ABS(H34-G34))))</f>
      </c>
      <c r="K34" s="14" t="s">
        <v>68</v>
      </c>
      <c r="L34" s="43"/>
      <c r="M34" s="13">
        <f t="shared" si="0"/>
      </c>
      <c r="N34" s="7">
        <f t="shared" si="1"/>
      </c>
      <c r="O34" s="5">
        <f t="shared" si="2"/>
      </c>
      <c r="P34" s="17">
        <f t="shared" si="3"/>
      </c>
      <c r="T34" s="46">
        <f t="shared" si="4"/>
        <v>109</v>
      </c>
    </row>
    <row r="35" spans="2:20" ht="17.25" thickBot="1" thickTop="1">
      <c r="B35" s="4">
        <v>39696</v>
      </c>
      <c r="C35" s="29">
        <f t="shared" si="5"/>
        <v>487901.0000000001</v>
      </c>
      <c r="D35" s="48" t="s">
        <v>82</v>
      </c>
      <c r="E35" s="9" t="s">
        <v>2</v>
      </c>
      <c r="F35" s="11"/>
      <c r="G35" s="43"/>
      <c r="H35" s="44"/>
      <c r="I35" s="45"/>
      <c r="J35" s="22">
        <f aca="true" t="shared" si="8" ref="J35:J42">IF(F35="","",IF(D35="－","∞",ABS((I35-G35))/(ABS(H35-G35))))</f>
      </c>
      <c r="K35" s="14" t="s">
        <v>68</v>
      </c>
      <c r="L35" s="43"/>
      <c r="M35" s="13">
        <f t="shared" si="0"/>
      </c>
      <c r="N35" s="7">
        <f t="shared" si="1"/>
      </c>
      <c r="O35" s="5">
        <f t="shared" si="2"/>
      </c>
      <c r="P35" s="17">
        <f t="shared" si="3"/>
      </c>
      <c r="T35" s="46">
        <f t="shared" si="4"/>
        <v>109</v>
      </c>
    </row>
    <row r="36" spans="2:20" ht="17.25" thickBot="1" thickTop="1">
      <c r="B36" s="4">
        <v>39699</v>
      </c>
      <c r="C36" s="29">
        <f t="shared" si="5"/>
        <v>487901.0000000001</v>
      </c>
      <c r="D36" s="48" t="s">
        <v>82</v>
      </c>
      <c r="E36" s="9" t="s">
        <v>2</v>
      </c>
      <c r="F36" s="11"/>
      <c r="G36" s="43"/>
      <c r="H36" s="44"/>
      <c r="I36" s="45"/>
      <c r="J36" s="22">
        <f t="shared" si="8"/>
      </c>
      <c r="K36" s="14" t="s">
        <v>68</v>
      </c>
      <c r="L36" s="43"/>
      <c r="M36" s="13">
        <f t="shared" si="0"/>
      </c>
      <c r="N36" s="7">
        <f t="shared" si="1"/>
      </c>
      <c r="O36" s="5">
        <f t="shared" si="2"/>
      </c>
      <c r="P36" s="17">
        <f t="shared" si="3"/>
      </c>
      <c r="T36" s="46">
        <f t="shared" si="4"/>
        <v>109</v>
      </c>
    </row>
    <row r="37" spans="2:20" ht="17.25" thickBot="1" thickTop="1">
      <c r="B37" s="4">
        <v>39700</v>
      </c>
      <c r="C37" s="29">
        <f t="shared" si="5"/>
        <v>487901.0000000001</v>
      </c>
      <c r="D37" s="48" t="s">
        <v>82</v>
      </c>
      <c r="E37" s="9" t="s">
        <v>2</v>
      </c>
      <c r="F37" s="11"/>
      <c r="G37" s="43"/>
      <c r="H37" s="44"/>
      <c r="I37" s="45"/>
      <c r="J37" s="22">
        <f t="shared" si="8"/>
      </c>
      <c r="K37" s="14" t="s">
        <v>68</v>
      </c>
      <c r="L37" s="43"/>
      <c r="M37" s="13">
        <f t="shared" si="0"/>
      </c>
      <c r="N37" s="7">
        <f t="shared" si="1"/>
      </c>
      <c r="O37" s="5">
        <f t="shared" si="2"/>
      </c>
      <c r="P37" s="17">
        <f t="shared" si="3"/>
      </c>
      <c r="T37" s="46">
        <f t="shared" si="4"/>
        <v>109</v>
      </c>
    </row>
    <row r="38" spans="2:20" ht="17.25" thickBot="1" thickTop="1">
      <c r="B38" s="4">
        <v>39701</v>
      </c>
      <c r="C38" s="29">
        <f t="shared" si="5"/>
        <v>487901.0000000001</v>
      </c>
      <c r="D38" s="48" t="s">
        <v>82</v>
      </c>
      <c r="E38" s="9" t="s">
        <v>2</v>
      </c>
      <c r="F38" s="11"/>
      <c r="G38" s="43"/>
      <c r="H38" s="44"/>
      <c r="I38" s="45"/>
      <c r="J38" s="22">
        <f t="shared" si="8"/>
      </c>
      <c r="K38" s="14" t="s">
        <v>68</v>
      </c>
      <c r="L38" s="43"/>
      <c r="M38" s="13">
        <f t="shared" si="0"/>
      </c>
      <c r="N38" s="7">
        <f t="shared" si="1"/>
      </c>
      <c r="O38" s="5">
        <f t="shared" si="2"/>
      </c>
      <c r="P38" s="17">
        <f t="shared" si="3"/>
      </c>
      <c r="T38" s="46">
        <f t="shared" si="4"/>
        <v>109</v>
      </c>
    </row>
    <row r="39" spans="2:20" ht="17.25" thickBot="1" thickTop="1">
      <c r="B39" s="4">
        <v>39702</v>
      </c>
      <c r="C39" s="29">
        <f t="shared" si="5"/>
        <v>487901.0000000001</v>
      </c>
      <c r="D39" s="48" t="s">
        <v>82</v>
      </c>
      <c r="E39" s="9" t="s">
        <v>2</v>
      </c>
      <c r="F39" s="11"/>
      <c r="G39" s="43"/>
      <c r="H39" s="44"/>
      <c r="I39" s="45"/>
      <c r="J39" s="22">
        <f t="shared" si="8"/>
      </c>
      <c r="K39" s="14" t="s">
        <v>68</v>
      </c>
      <c r="L39" s="43"/>
      <c r="M39" s="13">
        <f t="shared" si="0"/>
      </c>
      <c r="N39" s="7">
        <f t="shared" si="1"/>
      </c>
      <c r="O39" s="5">
        <f t="shared" si="2"/>
      </c>
      <c r="P39" s="17">
        <f t="shared" si="3"/>
      </c>
      <c r="T39" s="46">
        <f t="shared" si="4"/>
        <v>109</v>
      </c>
    </row>
    <row r="40" spans="2:20" ht="17.25" thickBot="1" thickTop="1">
      <c r="B40" s="4">
        <v>39703</v>
      </c>
      <c r="C40" s="29">
        <f t="shared" si="5"/>
        <v>487901.0000000001</v>
      </c>
      <c r="D40" s="48" t="s">
        <v>82</v>
      </c>
      <c r="E40" s="9" t="s">
        <v>2</v>
      </c>
      <c r="F40" s="11"/>
      <c r="G40" s="43"/>
      <c r="H40" s="44"/>
      <c r="I40" s="45"/>
      <c r="J40" s="22">
        <f t="shared" si="8"/>
      </c>
      <c r="K40" s="14" t="s">
        <v>68</v>
      </c>
      <c r="L40" s="43"/>
      <c r="M40" s="13">
        <f t="shared" si="0"/>
      </c>
      <c r="N40" s="7">
        <f t="shared" si="1"/>
      </c>
      <c r="O40" s="5">
        <f t="shared" si="2"/>
      </c>
      <c r="P40" s="17">
        <f t="shared" si="3"/>
      </c>
      <c r="T40" s="46">
        <f t="shared" si="4"/>
        <v>109</v>
      </c>
    </row>
    <row r="41" spans="2:20" ht="17.25" thickBot="1" thickTop="1">
      <c r="B41" s="4">
        <v>39706</v>
      </c>
      <c r="C41" s="29">
        <f t="shared" si="5"/>
        <v>487901.0000000001</v>
      </c>
      <c r="D41" s="48" t="s">
        <v>82</v>
      </c>
      <c r="E41" s="9" t="s">
        <v>1</v>
      </c>
      <c r="F41" s="11">
        <v>10000</v>
      </c>
      <c r="G41" s="43">
        <v>1.7981</v>
      </c>
      <c r="H41" s="44">
        <v>1.8091</v>
      </c>
      <c r="I41" s="45">
        <v>1.7812</v>
      </c>
      <c r="J41" s="22">
        <f t="shared" si="8"/>
        <v>1.536363636363663</v>
      </c>
      <c r="K41" s="14" t="s">
        <v>68</v>
      </c>
      <c r="L41" s="43">
        <v>1.8091</v>
      </c>
      <c r="M41" s="13">
        <f t="shared" si="0"/>
        <v>-109.99999999999899</v>
      </c>
      <c r="N41" s="7">
        <f t="shared" si="1"/>
        <v>-11989.99999999989</v>
      </c>
      <c r="O41" s="5">
        <f t="shared" si="2"/>
        <v>1.959929</v>
      </c>
      <c r="P41" s="17" t="str">
        <f t="shared" si="3"/>
        <v>×</v>
      </c>
      <c r="T41" s="46">
        <f t="shared" si="4"/>
        <v>109</v>
      </c>
    </row>
    <row r="42" spans="2:20" ht="17.25" thickBot="1" thickTop="1">
      <c r="B42" s="4">
        <v>39707</v>
      </c>
      <c r="C42" s="29">
        <f t="shared" si="5"/>
        <v>475911.00000000023</v>
      </c>
      <c r="D42" s="48" t="s">
        <v>82</v>
      </c>
      <c r="E42" s="9" t="s">
        <v>2</v>
      </c>
      <c r="F42" s="11"/>
      <c r="G42" s="43"/>
      <c r="H42" s="44"/>
      <c r="I42" s="45"/>
      <c r="J42" s="22">
        <f t="shared" si="8"/>
      </c>
      <c r="K42" s="14" t="s">
        <v>68</v>
      </c>
      <c r="L42" s="43"/>
      <c r="M42" s="13">
        <f t="shared" si="0"/>
      </c>
      <c r="N42" s="7">
        <f t="shared" si="1"/>
      </c>
      <c r="O42" s="5">
        <f t="shared" si="2"/>
      </c>
      <c r="P42" s="17">
        <f t="shared" si="3"/>
      </c>
      <c r="T42" s="46">
        <f t="shared" si="4"/>
        <v>109</v>
      </c>
    </row>
    <row r="43" spans="2:20" ht="17.25" thickBot="1" thickTop="1">
      <c r="B43" s="4">
        <v>39708</v>
      </c>
      <c r="C43" s="29">
        <f t="shared" si="5"/>
        <v>475911.00000000023</v>
      </c>
      <c r="D43" s="48" t="s">
        <v>82</v>
      </c>
      <c r="E43" s="9" t="s">
        <v>2</v>
      </c>
      <c r="F43" s="11"/>
      <c r="G43" s="43"/>
      <c r="H43" s="44"/>
      <c r="I43" s="45"/>
      <c r="J43" s="22">
        <f>IF(F43="","",IF(D43="－","∞",ABS((I43-G43))/(ABS(H43-G43))))</f>
      </c>
      <c r="K43" s="14" t="s">
        <v>68</v>
      </c>
      <c r="L43" s="43"/>
      <c r="M43" s="13">
        <f aca="true" t="shared" si="9" ref="M43:M74">IF(L43="","",(IF(E43="買",(L43-G43)*10000,(G43-L43)*10000)))</f>
      </c>
      <c r="N43" s="7">
        <f aca="true" t="shared" si="10" ref="N43:N74">IF(M43="","",M43*F43*T43/10000)</f>
      </c>
      <c r="O43" s="5">
        <f aca="true" t="shared" si="11" ref="O43:O74">IF(F43="","",F43*G43*T43/$B$3)</f>
      </c>
      <c r="P43" s="17">
        <f aca="true" t="shared" si="12" ref="P43:P74">IF(M43="","",IF(M43&lt;0,"×","○"))</f>
      </c>
      <c r="T43" s="46">
        <f aca="true" t="shared" si="13" ref="T43:T74">IF(D43=$R$13,$S$16,(IF(D43=$R$19,$S$16,(IF(D43=$R$16,$S$16,(IF(D43=$R$14,$S$15,(IF(D43=$R$10,$S$13,$S$14)))))))))</f>
        <v>109</v>
      </c>
    </row>
    <row r="44" spans="2:20" ht="17.25" thickBot="1" thickTop="1">
      <c r="B44" s="4">
        <v>39709</v>
      </c>
      <c r="C44" s="29">
        <f aca="true" t="shared" si="14" ref="C44:C75">C43+IF(N43="",0,N43)</f>
        <v>475911.00000000023</v>
      </c>
      <c r="D44" s="48" t="s">
        <v>82</v>
      </c>
      <c r="E44" s="9" t="s">
        <v>2</v>
      </c>
      <c r="F44" s="11"/>
      <c r="G44" s="43"/>
      <c r="H44" s="44"/>
      <c r="I44" s="45"/>
      <c r="J44" s="22">
        <f>IF(F44="","",IF(D44="－","∞",ABS((I44-G44))/(ABS(H44-G44))))</f>
      </c>
      <c r="K44" s="14" t="s">
        <v>68</v>
      </c>
      <c r="L44" s="43"/>
      <c r="M44" s="13">
        <f t="shared" si="9"/>
      </c>
      <c r="N44" s="7">
        <f t="shared" si="10"/>
      </c>
      <c r="O44" s="5">
        <f t="shared" si="11"/>
      </c>
      <c r="P44" s="17">
        <f t="shared" si="12"/>
      </c>
      <c r="T44" s="46">
        <f t="shared" si="13"/>
        <v>109</v>
      </c>
    </row>
    <row r="45" spans="2:20" ht="17.25" thickBot="1" thickTop="1">
      <c r="B45" s="4">
        <v>39710</v>
      </c>
      <c r="C45" s="29">
        <f t="shared" si="14"/>
        <v>475911.00000000023</v>
      </c>
      <c r="D45" s="48" t="s">
        <v>82</v>
      </c>
      <c r="E45" s="9" t="s">
        <v>2</v>
      </c>
      <c r="F45" s="11"/>
      <c r="G45" s="43"/>
      <c r="H45" s="44"/>
      <c r="I45" s="45"/>
      <c r="J45" s="22">
        <f aca="true" t="shared" si="15" ref="J45:J52">IF(F45="","",IF(D45="－","∞",ABS((I45-G45))/(ABS(H45-G45))))</f>
      </c>
      <c r="K45" s="14" t="s">
        <v>68</v>
      </c>
      <c r="L45" s="43"/>
      <c r="M45" s="13">
        <f t="shared" si="9"/>
      </c>
      <c r="N45" s="7">
        <f t="shared" si="10"/>
      </c>
      <c r="O45" s="5">
        <f t="shared" si="11"/>
      </c>
      <c r="P45" s="17">
        <f t="shared" si="12"/>
      </c>
      <c r="T45" s="46">
        <f t="shared" si="13"/>
        <v>109</v>
      </c>
    </row>
    <row r="46" spans="2:20" ht="17.25" thickBot="1" thickTop="1">
      <c r="B46" s="4">
        <v>39713</v>
      </c>
      <c r="C46" s="29">
        <f t="shared" si="14"/>
        <v>475911.00000000023</v>
      </c>
      <c r="D46" s="48" t="s">
        <v>82</v>
      </c>
      <c r="E46" s="9" t="s">
        <v>2</v>
      </c>
      <c r="F46" s="11"/>
      <c r="G46" s="43"/>
      <c r="H46" s="44"/>
      <c r="I46" s="45"/>
      <c r="J46" s="22">
        <f t="shared" si="15"/>
      </c>
      <c r="K46" s="14" t="s">
        <v>68</v>
      </c>
      <c r="L46" s="43"/>
      <c r="M46" s="13">
        <f t="shared" si="9"/>
      </c>
      <c r="N46" s="7">
        <f t="shared" si="10"/>
      </c>
      <c r="O46" s="5">
        <f t="shared" si="11"/>
      </c>
      <c r="P46" s="17">
        <f t="shared" si="12"/>
      </c>
      <c r="T46" s="46">
        <f t="shared" si="13"/>
        <v>109</v>
      </c>
    </row>
    <row r="47" spans="2:20" ht="17.25" thickBot="1" thickTop="1">
      <c r="B47" s="4">
        <v>39714</v>
      </c>
      <c r="C47" s="29">
        <f t="shared" si="14"/>
        <v>475911.00000000023</v>
      </c>
      <c r="D47" s="48" t="s">
        <v>82</v>
      </c>
      <c r="E47" s="9" t="s">
        <v>2</v>
      </c>
      <c r="F47" s="11"/>
      <c r="G47" s="43"/>
      <c r="H47" s="44"/>
      <c r="I47" s="45"/>
      <c r="J47" s="22">
        <f t="shared" si="15"/>
      </c>
      <c r="K47" s="14" t="s">
        <v>68</v>
      </c>
      <c r="L47" s="43"/>
      <c r="M47" s="13">
        <f t="shared" si="9"/>
      </c>
      <c r="N47" s="7">
        <f t="shared" si="10"/>
      </c>
      <c r="O47" s="5">
        <f t="shared" si="11"/>
      </c>
      <c r="P47" s="17">
        <f t="shared" si="12"/>
      </c>
      <c r="T47" s="46">
        <f t="shared" si="13"/>
        <v>109</v>
      </c>
    </row>
    <row r="48" spans="2:20" ht="17.25" thickBot="1" thickTop="1">
      <c r="B48" s="4">
        <v>39715</v>
      </c>
      <c r="C48" s="29">
        <f t="shared" si="14"/>
        <v>475911.00000000023</v>
      </c>
      <c r="D48" s="48" t="s">
        <v>82</v>
      </c>
      <c r="E48" s="9" t="s">
        <v>2</v>
      </c>
      <c r="F48" s="11"/>
      <c r="G48" s="43"/>
      <c r="H48" s="44"/>
      <c r="I48" s="45"/>
      <c r="J48" s="22">
        <f t="shared" si="15"/>
      </c>
      <c r="K48" s="14" t="s">
        <v>68</v>
      </c>
      <c r="L48" s="43"/>
      <c r="M48" s="13">
        <f t="shared" si="9"/>
      </c>
      <c r="N48" s="7">
        <f t="shared" si="10"/>
      </c>
      <c r="O48" s="5">
        <f t="shared" si="11"/>
      </c>
      <c r="P48" s="17">
        <f t="shared" si="12"/>
      </c>
      <c r="T48" s="46">
        <f t="shared" si="13"/>
        <v>109</v>
      </c>
    </row>
    <row r="49" spans="2:20" ht="17.25" thickBot="1" thickTop="1">
      <c r="B49" s="4">
        <v>39716</v>
      </c>
      <c r="C49" s="29">
        <f t="shared" si="14"/>
        <v>475911.00000000023</v>
      </c>
      <c r="D49" s="48" t="s">
        <v>82</v>
      </c>
      <c r="E49" s="9" t="s">
        <v>2</v>
      </c>
      <c r="F49" s="11"/>
      <c r="G49" s="43"/>
      <c r="H49" s="44"/>
      <c r="I49" s="45"/>
      <c r="J49" s="22">
        <f t="shared" si="15"/>
      </c>
      <c r="K49" s="14" t="s">
        <v>68</v>
      </c>
      <c r="L49" s="43"/>
      <c r="M49" s="13">
        <f t="shared" si="9"/>
      </c>
      <c r="N49" s="7">
        <f t="shared" si="10"/>
      </c>
      <c r="O49" s="5">
        <f t="shared" si="11"/>
      </c>
      <c r="P49" s="17">
        <f t="shared" si="12"/>
      </c>
      <c r="T49" s="46">
        <f t="shared" si="13"/>
        <v>109</v>
      </c>
    </row>
    <row r="50" spans="2:20" ht="17.25" thickBot="1" thickTop="1">
      <c r="B50" s="4">
        <v>39717</v>
      </c>
      <c r="C50" s="29">
        <f t="shared" si="14"/>
        <v>475911.00000000023</v>
      </c>
      <c r="D50" s="48" t="s">
        <v>82</v>
      </c>
      <c r="E50" s="9" t="s">
        <v>2</v>
      </c>
      <c r="F50" s="11"/>
      <c r="G50" s="43"/>
      <c r="H50" s="44"/>
      <c r="I50" s="45"/>
      <c r="J50" s="22">
        <f t="shared" si="15"/>
      </c>
      <c r="K50" s="14" t="s">
        <v>68</v>
      </c>
      <c r="L50" s="43"/>
      <c r="M50" s="13">
        <f t="shared" si="9"/>
      </c>
      <c r="N50" s="7">
        <f t="shared" si="10"/>
      </c>
      <c r="O50" s="5">
        <f t="shared" si="11"/>
      </c>
      <c r="P50" s="17">
        <f t="shared" si="12"/>
      </c>
      <c r="T50" s="46">
        <f t="shared" si="13"/>
        <v>109</v>
      </c>
    </row>
    <row r="51" spans="2:20" ht="17.25" thickBot="1" thickTop="1">
      <c r="B51" s="4">
        <v>39720</v>
      </c>
      <c r="C51" s="29">
        <f t="shared" si="14"/>
        <v>475911.00000000023</v>
      </c>
      <c r="D51" s="48" t="s">
        <v>82</v>
      </c>
      <c r="E51" s="9" t="s">
        <v>2</v>
      </c>
      <c r="F51" s="11"/>
      <c r="G51" s="43"/>
      <c r="H51" s="44"/>
      <c r="I51" s="45"/>
      <c r="J51" s="22">
        <f t="shared" si="15"/>
      </c>
      <c r="K51" s="14" t="s">
        <v>68</v>
      </c>
      <c r="L51" s="43"/>
      <c r="M51" s="13">
        <f t="shared" si="9"/>
      </c>
      <c r="N51" s="7">
        <f t="shared" si="10"/>
      </c>
      <c r="O51" s="5">
        <f t="shared" si="11"/>
      </c>
      <c r="P51" s="17">
        <f t="shared" si="12"/>
      </c>
      <c r="T51" s="46">
        <f t="shared" si="13"/>
        <v>109</v>
      </c>
    </row>
    <row r="52" spans="2:20" ht="17.25" thickBot="1" thickTop="1">
      <c r="B52" s="4">
        <v>39721</v>
      </c>
      <c r="C52" s="29">
        <f t="shared" si="14"/>
        <v>475911.00000000023</v>
      </c>
      <c r="D52" s="48" t="s">
        <v>82</v>
      </c>
      <c r="E52" s="9" t="s">
        <v>0</v>
      </c>
      <c r="F52" s="11">
        <v>10000</v>
      </c>
      <c r="G52" s="43">
        <v>1.8005</v>
      </c>
      <c r="H52" s="44">
        <v>1.7834</v>
      </c>
      <c r="I52" s="45">
        <v>1.8136</v>
      </c>
      <c r="J52" s="22">
        <f t="shared" si="15"/>
        <v>0.7660818713450406</v>
      </c>
      <c r="K52" s="14" t="s">
        <v>68</v>
      </c>
      <c r="L52" s="43">
        <v>1.7834</v>
      </c>
      <c r="M52" s="13">
        <f t="shared" si="9"/>
        <v>-170.99999999999892</v>
      </c>
      <c r="N52" s="7">
        <f t="shared" si="10"/>
        <v>-18638.999999999884</v>
      </c>
      <c r="O52" s="5">
        <f t="shared" si="11"/>
        <v>1.962545</v>
      </c>
      <c r="P52" s="17" t="str">
        <f t="shared" si="12"/>
        <v>×</v>
      </c>
      <c r="T52" s="46">
        <f t="shared" si="13"/>
        <v>109</v>
      </c>
    </row>
    <row r="53" spans="2:20" ht="17.25" thickBot="1" thickTop="1">
      <c r="B53" s="4">
        <v>39722</v>
      </c>
      <c r="C53" s="29">
        <f t="shared" si="14"/>
        <v>457272.00000000035</v>
      </c>
      <c r="D53" s="48" t="s">
        <v>82</v>
      </c>
      <c r="E53" s="9" t="s">
        <v>2</v>
      </c>
      <c r="F53" s="11"/>
      <c r="G53" s="43"/>
      <c r="H53" s="44"/>
      <c r="I53" s="45"/>
      <c r="J53" s="22">
        <f>IF(F53="","",IF(D53="－","∞",ABS((I53-G53))/(ABS(H53-G53))))</f>
      </c>
      <c r="K53" s="14" t="s">
        <v>68</v>
      </c>
      <c r="L53" s="43"/>
      <c r="M53" s="13">
        <f t="shared" si="9"/>
      </c>
      <c r="N53" s="7">
        <f t="shared" si="10"/>
      </c>
      <c r="O53" s="5">
        <f t="shared" si="11"/>
      </c>
      <c r="P53" s="17">
        <f t="shared" si="12"/>
      </c>
      <c r="T53" s="46">
        <f t="shared" si="13"/>
        <v>109</v>
      </c>
    </row>
    <row r="54" spans="2:20" ht="17.25" thickBot="1" thickTop="1">
      <c r="B54" s="4">
        <v>39723</v>
      </c>
      <c r="C54" s="29">
        <f t="shared" si="14"/>
        <v>457272.00000000035</v>
      </c>
      <c r="D54" s="48" t="s">
        <v>82</v>
      </c>
      <c r="E54" s="9" t="s">
        <v>2</v>
      </c>
      <c r="F54" s="11"/>
      <c r="G54" s="43"/>
      <c r="H54" s="44"/>
      <c r="I54" s="45"/>
      <c r="J54" s="22">
        <f>IF(F54="","",IF(D54="－","∞",ABS((I54-G54))/(ABS(H54-G54))))</f>
      </c>
      <c r="K54" s="14" t="s">
        <v>68</v>
      </c>
      <c r="L54" s="43"/>
      <c r="M54" s="13">
        <f t="shared" si="9"/>
      </c>
      <c r="N54" s="7">
        <f t="shared" si="10"/>
      </c>
      <c r="O54" s="5">
        <f t="shared" si="11"/>
      </c>
      <c r="P54" s="17">
        <f t="shared" si="12"/>
      </c>
      <c r="T54" s="46">
        <f t="shared" si="13"/>
        <v>109</v>
      </c>
    </row>
    <row r="55" spans="2:20" ht="17.25" thickBot="1" thickTop="1">
      <c r="B55" s="4">
        <v>39724</v>
      </c>
      <c r="C55" s="29">
        <f t="shared" si="14"/>
        <v>457272.00000000035</v>
      </c>
      <c r="D55" s="48" t="s">
        <v>82</v>
      </c>
      <c r="E55" s="9" t="s">
        <v>2</v>
      </c>
      <c r="F55" s="11"/>
      <c r="G55" s="43"/>
      <c r="H55" s="44"/>
      <c r="I55" s="45"/>
      <c r="J55" s="22">
        <f aca="true" t="shared" si="16" ref="J55:J63">IF(F55="","",IF(D55="－","∞",ABS((I55-G55))/(ABS(H55-G55))))</f>
      </c>
      <c r="K55" s="14" t="s">
        <v>68</v>
      </c>
      <c r="L55" s="43"/>
      <c r="M55" s="13">
        <f t="shared" si="9"/>
      </c>
      <c r="N55" s="7">
        <f t="shared" si="10"/>
      </c>
      <c r="O55" s="5">
        <f t="shared" si="11"/>
      </c>
      <c r="P55" s="17">
        <f t="shared" si="12"/>
      </c>
      <c r="T55" s="46">
        <f t="shared" si="13"/>
        <v>109</v>
      </c>
    </row>
    <row r="56" spans="2:20" ht="17.25" thickBot="1" thickTop="1">
      <c r="B56" s="4">
        <v>39727</v>
      </c>
      <c r="C56" s="29">
        <f t="shared" si="14"/>
        <v>457272.00000000035</v>
      </c>
      <c r="D56" s="48" t="s">
        <v>82</v>
      </c>
      <c r="E56" s="9" t="s">
        <v>2</v>
      </c>
      <c r="F56" s="11"/>
      <c r="G56" s="43"/>
      <c r="H56" s="44"/>
      <c r="I56" s="45"/>
      <c r="J56" s="22">
        <f t="shared" si="16"/>
      </c>
      <c r="K56" s="14" t="s">
        <v>68</v>
      </c>
      <c r="L56" s="43"/>
      <c r="M56" s="13">
        <f t="shared" si="9"/>
      </c>
      <c r="N56" s="7">
        <f t="shared" si="10"/>
      </c>
      <c r="O56" s="5">
        <f t="shared" si="11"/>
      </c>
      <c r="P56" s="17">
        <f t="shared" si="12"/>
      </c>
      <c r="T56" s="46">
        <f t="shared" si="13"/>
        <v>109</v>
      </c>
    </row>
    <row r="57" spans="2:20" ht="17.25" thickBot="1" thickTop="1">
      <c r="B57" s="4">
        <v>39728</v>
      </c>
      <c r="C57" s="29">
        <f t="shared" si="14"/>
        <v>457272.00000000035</v>
      </c>
      <c r="D57" s="48" t="s">
        <v>82</v>
      </c>
      <c r="E57" s="9" t="s">
        <v>2</v>
      </c>
      <c r="F57" s="11"/>
      <c r="G57" s="43"/>
      <c r="H57" s="44"/>
      <c r="I57" s="45"/>
      <c r="J57" s="22">
        <f t="shared" si="16"/>
      </c>
      <c r="K57" s="14" t="s">
        <v>68</v>
      </c>
      <c r="L57" s="43"/>
      <c r="M57" s="13">
        <f t="shared" si="9"/>
      </c>
      <c r="N57" s="7">
        <f t="shared" si="10"/>
      </c>
      <c r="O57" s="5">
        <f t="shared" si="11"/>
      </c>
      <c r="P57" s="17">
        <f t="shared" si="12"/>
      </c>
      <c r="T57" s="46">
        <f t="shared" si="13"/>
        <v>109</v>
      </c>
    </row>
    <row r="58" spans="2:20" ht="17.25" thickBot="1" thickTop="1">
      <c r="B58" s="4">
        <v>39729</v>
      </c>
      <c r="C58" s="29">
        <f t="shared" si="14"/>
        <v>457272.00000000035</v>
      </c>
      <c r="D58" s="48" t="s">
        <v>82</v>
      </c>
      <c r="E58" s="9" t="s">
        <v>2</v>
      </c>
      <c r="F58" s="11"/>
      <c r="G58" s="43"/>
      <c r="H58" s="44"/>
      <c r="I58" s="45"/>
      <c r="J58" s="22">
        <f t="shared" si="16"/>
      </c>
      <c r="K58" s="14" t="s">
        <v>68</v>
      </c>
      <c r="L58" s="43"/>
      <c r="M58" s="13">
        <f t="shared" si="9"/>
      </c>
      <c r="N58" s="7">
        <f t="shared" si="10"/>
      </c>
      <c r="O58" s="5">
        <f t="shared" si="11"/>
      </c>
      <c r="P58" s="17">
        <f t="shared" si="12"/>
      </c>
      <c r="T58" s="46">
        <f t="shared" si="13"/>
        <v>109</v>
      </c>
    </row>
    <row r="59" spans="2:20" ht="17.25" thickBot="1" thickTop="1">
      <c r="B59" s="4">
        <v>39730</v>
      </c>
      <c r="C59" s="29">
        <f t="shared" si="14"/>
        <v>457272.00000000035</v>
      </c>
      <c r="D59" s="48" t="s">
        <v>82</v>
      </c>
      <c r="E59" s="9" t="s">
        <v>0</v>
      </c>
      <c r="F59" s="11">
        <v>10000</v>
      </c>
      <c r="G59" s="43">
        <v>1.7266</v>
      </c>
      <c r="H59" s="44">
        <v>1.713</v>
      </c>
      <c r="I59" s="45">
        <v>1.7395</v>
      </c>
      <c r="J59" s="22">
        <f t="shared" si="16"/>
        <v>0.9485294117647273</v>
      </c>
      <c r="K59" s="14" t="s">
        <v>68</v>
      </c>
      <c r="L59" s="43">
        <v>1.7395</v>
      </c>
      <c r="M59" s="13">
        <f t="shared" si="9"/>
        <v>129.00000000000134</v>
      </c>
      <c r="N59" s="7">
        <f t="shared" si="10"/>
        <v>14061.000000000146</v>
      </c>
      <c r="O59" s="5">
        <f t="shared" si="11"/>
        <v>1.881994</v>
      </c>
      <c r="P59" s="17" t="str">
        <f t="shared" si="12"/>
        <v>○</v>
      </c>
      <c r="T59" s="46">
        <f t="shared" si="13"/>
        <v>109</v>
      </c>
    </row>
    <row r="60" spans="2:20" ht="17.25" thickBot="1" thickTop="1">
      <c r="B60" s="4">
        <v>39731</v>
      </c>
      <c r="C60" s="29">
        <f t="shared" si="14"/>
        <v>471333.00000000047</v>
      </c>
      <c r="D60" s="48" t="s">
        <v>82</v>
      </c>
      <c r="E60" s="9" t="s">
        <v>0</v>
      </c>
      <c r="F60" s="11">
        <v>10000</v>
      </c>
      <c r="G60" s="43">
        <v>1.7078</v>
      </c>
      <c r="H60" s="44">
        <v>1.6953</v>
      </c>
      <c r="I60" s="45">
        <v>1.7181</v>
      </c>
      <c r="J60" s="22">
        <f t="shared" si="16"/>
        <v>0.824000000000001</v>
      </c>
      <c r="K60" s="14" t="s">
        <v>68</v>
      </c>
      <c r="L60" s="43">
        <v>1.6953</v>
      </c>
      <c r="M60" s="13">
        <f t="shared" si="9"/>
        <v>-124.99999999999956</v>
      </c>
      <c r="N60" s="7">
        <f t="shared" si="10"/>
        <v>-13624.999999999953</v>
      </c>
      <c r="O60" s="5">
        <f t="shared" si="11"/>
        <v>1.861502</v>
      </c>
      <c r="P60" s="17" t="str">
        <f t="shared" si="12"/>
        <v>×</v>
      </c>
      <c r="T60" s="46">
        <f t="shared" si="13"/>
        <v>109</v>
      </c>
    </row>
    <row r="61" spans="2:20" ht="17.25" thickBot="1" thickTop="1">
      <c r="B61" s="4">
        <v>39734</v>
      </c>
      <c r="C61" s="29">
        <f t="shared" si="14"/>
        <v>457708.0000000005</v>
      </c>
      <c r="D61" s="48" t="s">
        <v>82</v>
      </c>
      <c r="E61" s="9" t="s">
        <v>1</v>
      </c>
      <c r="F61" s="11">
        <v>10000</v>
      </c>
      <c r="G61" s="43">
        <v>1.714</v>
      </c>
      <c r="H61" s="44">
        <v>1.7269</v>
      </c>
      <c r="I61" s="45">
        <v>1.6997</v>
      </c>
      <c r="J61" s="22">
        <f t="shared" si="16"/>
        <v>1.1085271317829326</v>
      </c>
      <c r="K61" s="14" t="s">
        <v>68</v>
      </c>
      <c r="L61" s="43">
        <v>1.6997</v>
      </c>
      <c r="M61" s="13">
        <f t="shared" si="9"/>
        <v>142.9999999999998</v>
      </c>
      <c r="N61" s="7">
        <f t="shared" si="10"/>
        <v>15586.999999999976</v>
      </c>
      <c r="O61" s="5">
        <f t="shared" si="11"/>
        <v>1.86826</v>
      </c>
      <c r="P61" s="17" t="str">
        <f t="shared" si="12"/>
        <v>○</v>
      </c>
      <c r="T61" s="46">
        <f t="shared" si="13"/>
        <v>109</v>
      </c>
    </row>
    <row r="62" spans="2:20" ht="17.25" thickBot="1" thickTop="1">
      <c r="B62" s="4">
        <v>39735</v>
      </c>
      <c r="C62" s="29">
        <f t="shared" si="14"/>
        <v>473295.0000000005</v>
      </c>
      <c r="D62" s="48" t="s">
        <v>82</v>
      </c>
      <c r="E62" s="9" t="s">
        <v>1</v>
      </c>
      <c r="F62" s="11">
        <v>10000</v>
      </c>
      <c r="G62" s="43">
        <v>1.7436</v>
      </c>
      <c r="H62" s="44">
        <v>1.7602</v>
      </c>
      <c r="I62" s="45">
        <v>1.7258</v>
      </c>
      <c r="J62" s="22">
        <f t="shared" si="16"/>
        <v>1.0722891566265116</v>
      </c>
      <c r="K62" s="14" t="s">
        <v>68</v>
      </c>
      <c r="L62" s="43">
        <v>1.7602</v>
      </c>
      <c r="M62" s="13">
        <f t="shared" si="9"/>
        <v>-165.9999999999995</v>
      </c>
      <c r="N62" s="7">
        <f t="shared" si="10"/>
        <v>-18093.99999999994</v>
      </c>
      <c r="O62" s="5">
        <f t="shared" si="11"/>
        <v>1.900524</v>
      </c>
      <c r="P62" s="17" t="str">
        <f t="shared" si="12"/>
        <v>×</v>
      </c>
      <c r="T62" s="46">
        <f t="shared" si="13"/>
        <v>109</v>
      </c>
    </row>
    <row r="63" spans="2:20" ht="17.25" thickBot="1" thickTop="1">
      <c r="B63" s="4">
        <v>39736</v>
      </c>
      <c r="C63" s="29">
        <f t="shared" si="14"/>
        <v>455201.0000000006</v>
      </c>
      <c r="D63" s="48" t="s">
        <v>82</v>
      </c>
      <c r="E63" s="9" t="s">
        <v>0</v>
      </c>
      <c r="F63" s="11">
        <v>10000</v>
      </c>
      <c r="G63" s="43">
        <v>1.7414</v>
      </c>
      <c r="H63" s="44">
        <v>1.7307</v>
      </c>
      <c r="I63" s="45">
        <v>1.7474</v>
      </c>
      <c r="J63" s="22">
        <f t="shared" si="16"/>
        <v>0.5607476635513943</v>
      </c>
      <c r="K63" s="14" t="s">
        <v>68</v>
      </c>
      <c r="L63" s="43">
        <v>1.7474</v>
      </c>
      <c r="M63" s="13">
        <f t="shared" si="9"/>
        <v>60.00000000000006</v>
      </c>
      <c r="N63" s="7">
        <f t="shared" si="10"/>
        <v>6540.000000000006</v>
      </c>
      <c r="O63" s="5">
        <f t="shared" si="11"/>
        <v>1.898126</v>
      </c>
      <c r="P63" s="17" t="str">
        <f t="shared" si="12"/>
        <v>○</v>
      </c>
      <c r="T63" s="46">
        <f t="shared" si="13"/>
        <v>109</v>
      </c>
    </row>
    <row r="64" spans="2:20" ht="17.25" thickBot="1" thickTop="1">
      <c r="B64" s="4">
        <v>39737</v>
      </c>
      <c r="C64" s="29">
        <f t="shared" si="14"/>
        <v>461741.0000000006</v>
      </c>
      <c r="D64" s="48" t="s">
        <v>82</v>
      </c>
      <c r="E64" s="9" t="s">
        <v>2</v>
      </c>
      <c r="F64" s="11"/>
      <c r="G64" s="43"/>
      <c r="H64" s="44"/>
      <c r="I64" s="45"/>
      <c r="J64" s="22">
        <f aca="true" t="shared" si="17" ref="J64:J69">IF(F64="","",IF(D64="－","∞",ABS((I64-G64))/(ABS(H64-G64))))</f>
      </c>
      <c r="K64" s="14" t="s">
        <v>68</v>
      </c>
      <c r="L64" s="43"/>
      <c r="M64" s="13">
        <f t="shared" si="9"/>
      </c>
      <c r="N64" s="7">
        <f t="shared" si="10"/>
      </c>
      <c r="O64" s="5">
        <f t="shared" si="11"/>
      </c>
      <c r="P64" s="17">
        <f t="shared" si="12"/>
      </c>
      <c r="T64" s="46">
        <f t="shared" si="13"/>
        <v>109</v>
      </c>
    </row>
    <row r="65" spans="2:20" ht="17.25" thickBot="1" thickTop="1">
      <c r="B65" s="4">
        <v>39738</v>
      </c>
      <c r="C65" s="29">
        <f t="shared" si="14"/>
        <v>461741.0000000006</v>
      </c>
      <c r="D65" s="48" t="s">
        <v>82</v>
      </c>
      <c r="E65" s="9" t="s">
        <v>1</v>
      </c>
      <c r="F65" s="11">
        <v>10000</v>
      </c>
      <c r="G65" s="43">
        <v>1.7334</v>
      </c>
      <c r="H65" s="44">
        <v>1.742</v>
      </c>
      <c r="I65" s="45">
        <v>1.7266</v>
      </c>
      <c r="J65" s="22">
        <f t="shared" si="17"/>
        <v>0.7906976744186263</v>
      </c>
      <c r="K65" s="14" t="s">
        <v>68</v>
      </c>
      <c r="L65" s="43">
        <v>1.7266</v>
      </c>
      <c r="M65" s="13">
        <f t="shared" si="9"/>
        <v>68.00000000000139</v>
      </c>
      <c r="N65" s="7">
        <f t="shared" si="10"/>
        <v>7412.000000000152</v>
      </c>
      <c r="O65" s="5">
        <f t="shared" si="11"/>
        <v>1.889406</v>
      </c>
      <c r="P65" s="17" t="str">
        <f t="shared" si="12"/>
        <v>○</v>
      </c>
      <c r="T65" s="46">
        <f t="shared" si="13"/>
        <v>109</v>
      </c>
    </row>
    <row r="66" spans="2:20" ht="17.25" thickBot="1" thickTop="1">
      <c r="B66" s="4">
        <v>39741</v>
      </c>
      <c r="C66" s="29">
        <f t="shared" si="14"/>
        <v>469153.00000000076</v>
      </c>
      <c r="D66" s="48" t="s">
        <v>82</v>
      </c>
      <c r="E66" s="9" t="s">
        <v>2</v>
      </c>
      <c r="F66" s="11"/>
      <c r="G66" s="43"/>
      <c r="H66" s="44"/>
      <c r="I66" s="45"/>
      <c r="J66" s="22">
        <f t="shared" si="17"/>
      </c>
      <c r="K66" s="14" t="s">
        <v>68</v>
      </c>
      <c r="L66" s="43"/>
      <c r="M66" s="13">
        <f t="shared" si="9"/>
      </c>
      <c r="N66" s="7">
        <f t="shared" si="10"/>
      </c>
      <c r="O66" s="5">
        <f t="shared" si="11"/>
      </c>
      <c r="P66" s="17">
        <f t="shared" si="12"/>
      </c>
      <c r="T66" s="46">
        <f t="shared" si="13"/>
        <v>109</v>
      </c>
    </row>
    <row r="67" spans="2:20" ht="17.25" thickBot="1" thickTop="1">
      <c r="B67" s="4">
        <v>39742</v>
      </c>
      <c r="C67" s="29">
        <f t="shared" si="14"/>
        <v>469153.00000000076</v>
      </c>
      <c r="D67" s="48" t="s">
        <v>82</v>
      </c>
      <c r="E67" s="9" t="s">
        <v>0</v>
      </c>
      <c r="F67" s="11">
        <v>10000</v>
      </c>
      <c r="G67" s="43">
        <v>1.7127</v>
      </c>
      <c r="H67" s="44">
        <v>1.6981</v>
      </c>
      <c r="I67" s="45">
        <v>1.7256</v>
      </c>
      <c r="J67" s="22">
        <f t="shared" si="17"/>
        <v>0.8835616438356289</v>
      </c>
      <c r="K67" s="14" t="s">
        <v>68</v>
      </c>
      <c r="L67" s="43">
        <v>1.6981</v>
      </c>
      <c r="M67" s="13">
        <f t="shared" si="9"/>
        <v>-145.99999999999946</v>
      </c>
      <c r="N67" s="7">
        <f t="shared" si="10"/>
        <v>-15913.99999999994</v>
      </c>
      <c r="O67" s="5">
        <f t="shared" si="11"/>
        <v>1.866843</v>
      </c>
      <c r="P67" s="17" t="str">
        <f t="shared" si="12"/>
        <v>×</v>
      </c>
      <c r="T67" s="46">
        <f t="shared" si="13"/>
        <v>109</v>
      </c>
    </row>
    <row r="68" spans="2:20" ht="17.25" thickBot="1" thickTop="1">
      <c r="B68" s="4">
        <v>39743</v>
      </c>
      <c r="C68" s="29">
        <f t="shared" si="14"/>
        <v>453239.0000000008</v>
      </c>
      <c r="D68" s="48" t="s">
        <v>82</v>
      </c>
      <c r="E68" s="9" t="s">
        <v>0</v>
      </c>
      <c r="F68" s="11">
        <v>10000</v>
      </c>
      <c r="G68" s="43">
        <v>1.6668</v>
      </c>
      <c r="H68" s="44">
        <v>1.6486</v>
      </c>
      <c r="I68" s="45">
        <v>1.6844</v>
      </c>
      <c r="J68" s="22">
        <f t="shared" si="17"/>
        <v>0.9670329670329585</v>
      </c>
      <c r="K68" s="14" t="s">
        <v>68</v>
      </c>
      <c r="L68" s="43">
        <v>1.6486</v>
      </c>
      <c r="M68" s="13">
        <f t="shared" si="9"/>
        <v>-181.99999999999994</v>
      </c>
      <c r="N68" s="7">
        <f t="shared" si="10"/>
        <v>-19837.999999999993</v>
      </c>
      <c r="O68" s="5">
        <f t="shared" si="11"/>
        <v>1.816812</v>
      </c>
      <c r="P68" s="17" t="str">
        <f t="shared" si="12"/>
        <v>×</v>
      </c>
      <c r="T68" s="46">
        <f t="shared" si="13"/>
        <v>109</v>
      </c>
    </row>
    <row r="69" spans="2:20" ht="17.25" thickBot="1" thickTop="1">
      <c r="B69" s="4">
        <v>39744</v>
      </c>
      <c r="C69" s="29">
        <f t="shared" si="14"/>
        <v>433401.0000000008</v>
      </c>
      <c r="D69" s="48" t="s">
        <v>82</v>
      </c>
      <c r="E69" s="9" t="s">
        <v>0</v>
      </c>
      <c r="F69" s="11">
        <v>10000</v>
      </c>
      <c r="G69" s="43">
        <v>1.6192</v>
      </c>
      <c r="H69" s="44">
        <v>1.598</v>
      </c>
      <c r="I69" s="45">
        <v>1.6355</v>
      </c>
      <c r="J69" s="22">
        <f t="shared" si="17"/>
        <v>0.7688679245283051</v>
      </c>
      <c r="K69" s="14" t="s">
        <v>68</v>
      </c>
      <c r="L69" s="43">
        <v>1.6225</v>
      </c>
      <c r="M69" s="13">
        <f t="shared" si="9"/>
        <v>33.00000000000081</v>
      </c>
      <c r="N69" s="7">
        <f t="shared" si="10"/>
        <v>3597.0000000000878</v>
      </c>
      <c r="O69" s="5">
        <f t="shared" si="11"/>
        <v>1.764928</v>
      </c>
      <c r="P69" s="17" t="str">
        <f t="shared" si="12"/>
        <v>○</v>
      </c>
      <c r="T69" s="46">
        <f t="shared" si="13"/>
        <v>109</v>
      </c>
    </row>
    <row r="70" spans="2:20" ht="17.25" thickBot="1" thickTop="1">
      <c r="B70" s="4">
        <v>39745</v>
      </c>
      <c r="C70" s="29">
        <f t="shared" si="14"/>
        <v>436998.00000000093</v>
      </c>
      <c r="D70" s="48" t="s">
        <v>82</v>
      </c>
      <c r="E70" s="9" t="s">
        <v>2</v>
      </c>
      <c r="F70" s="11"/>
      <c r="G70" s="43"/>
      <c r="H70" s="44"/>
      <c r="I70" s="45"/>
      <c r="J70" s="22">
        <f aca="true" t="shared" si="18" ref="J70:J78">IF(F70="","",IF(D70="－","∞",ABS((I70-G70))/(ABS(H70-G70))))</f>
      </c>
      <c r="K70" s="14" t="s">
        <v>68</v>
      </c>
      <c r="L70" s="43"/>
      <c r="M70" s="13">
        <f t="shared" si="9"/>
      </c>
      <c r="N70" s="7">
        <f t="shared" si="10"/>
      </c>
      <c r="O70" s="5">
        <f t="shared" si="11"/>
      </c>
      <c r="P70" s="17">
        <f t="shared" si="12"/>
      </c>
      <c r="T70" s="46">
        <f t="shared" si="13"/>
        <v>109</v>
      </c>
    </row>
    <row r="71" spans="2:20" ht="17.25" thickBot="1" thickTop="1">
      <c r="B71" s="4">
        <v>39748</v>
      </c>
      <c r="C71" s="29">
        <f t="shared" si="14"/>
        <v>436998.00000000093</v>
      </c>
      <c r="D71" s="48" t="s">
        <v>82</v>
      </c>
      <c r="E71" s="9" t="s">
        <v>2</v>
      </c>
      <c r="F71" s="11"/>
      <c r="G71" s="43"/>
      <c r="H71" s="44"/>
      <c r="I71" s="45"/>
      <c r="J71" s="22">
        <f t="shared" si="18"/>
      </c>
      <c r="K71" s="14" t="s">
        <v>68</v>
      </c>
      <c r="L71" s="43"/>
      <c r="M71" s="13">
        <f t="shared" si="9"/>
      </c>
      <c r="N71" s="7">
        <f t="shared" si="10"/>
      </c>
      <c r="O71" s="5">
        <f t="shared" si="11"/>
      </c>
      <c r="P71" s="17">
        <f t="shared" si="12"/>
      </c>
      <c r="T71" s="46">
        <f t="shared" si="13"/>
        <v>109</v>
      </c>
    </row>
    <row r="72" spans="2:20" ht="17.25" thickBot="1" thickTop="1">
      <c r="B72" s="4">
        <v>39749</v>
      </c>
      <c r="C72" s="29">
        <f t="shared" si="14"/>
        <v>436998.00000000093</v>
      </c>
      <c r="D72" s="48" t="s">
        <v>82</v>
      </c>
      <c r="E72" s="9" t="s">
        <v>2</v>
      </c>
      <c r="F72" s="11"/>
      <c r="G72" s="43"/>
      <c r="H72" s="44"/>
      <c r="I72" s="45"/>
      <c r="J72" s="22">
        <f t="shared" si="18"/>
      </c>
      <c r="K72" s="14" t="s">
        <v>68</v>
      </c>
      <c r="L72" s="43"/>
      <c r="M72" s="13">
        <f t="shared" si="9"/>
      </c>
      <c r="N72" s="7">
        <f t="shared" si="10"/>
      </c>
      <c r="O72" s="5">
        <f t="shared" si="11"/>
      </c>
      <c r="P72" s="17">
        <f t="shared" si="12"/>
      </c>
      <c r="T72" s="46">
        <f t="shared" si="13"/>
        <v>109</v>
      </c>
    </row>
    <row r="73" spans="2:20" ht="17.25" thickBot="1" thickTop="1">
      <c r="B73" s="4">
        <v>39750</v>
      </c>
      <c r="C73" s="29">
        <f t="shared" si="14"/>
        <v>436998.00000000093</v>
      </c>
      <c r="D73" s="48" t="s">
        <v>82</v>
      </c>
      <c r="E73" s="9" t="s">
        <v>1</v>
      </c>
      <c r="F73" s="11">
        <v>10000</v>
      </c>
      <c r="G73" s="43">
        <v>1.6018</v>
      </c>
      <c r="H73" s="44">
        <v>1.6196</v>
      </c>
      <c r="I73" s="45">
        <v>1.5801</v>
      </c>
      <c r="J73" s="22">
        <f t="shared" si="18"/>
        <v>1.2191011235954934</v>
      </c>
      <c r="K73" s="14" t="s">
        <v>68</v>
      </c>
      <c r="L73" s="43">
        <v>1.6196</v>
      </c>
      <c r="M73" s="13">
        <f t="shared" si="9"/>
        <v>-178.00000000000037</v>
      </c>
      <c r="N73" s="7">
        <f t="shared" si="10"/>
        <v>-19402.00000000004</v>
      </c>
      <c r="O73" s="5">
        <f t="shared" si="11"/>
        <v>1.7459619999999998</v>
      </c>
      <c r="P73" s="17" t="str">
        <f t="shared" si="12"/>
        <v>×</v>
      </c>
      <c r="T73" s="46">
        <f t="shared" si="13"/>
        <v>109</v>
      </c>
    </row>
    <row r="74" spans="2:20" ht="17.25" thickBot="1" thickTop="1">
      <c r="B74" s="4">
        <v>39751</v>
      </c>
      <c r="C74" s="29">
        <f t="shared" si="14"/>
        <v>417596.0000000009</v>
      </c>
      <c r="D74" s="48" t="s">
        <v>82</v>
      </c>
      <c r="E74" s="9" t="s">
        <v>2</v>
      </c>
      <c r="F74" s="11"/>
      <c r="G74" s="43"/>
      <c r="H74" s="44"/>
      <c r="I74" s="45"/>
      <c r="J74" s="22">
        <f t="shared" si="18"/>
      </c>
      <c r="K74" s="14" t="s">
        <v>68</v>
      </c>
      <c r="L74" s="43"/>
      <c r="M74" s="13">
        <f t="shared" si="9"/>
      </c>
      <c r="N74" s="7">
        <f t="shared" si="10"/>
      </c>
      <c r="O74" s="5">
        <f t="shared" si="11"/>
      </c>
      <c r="P74" s="17">
        <f t="shared" si="12"/>
      </c>
      <c r="T74" s="46">
        <f t="shared" si="13"/>
        <v>109</v>
      </c>
    </row>
    <row r="75" spans="2:20" ht="17.25" thickBot="1" thickTop="1">
      <c r="B75" s="4">
        <v>39752</v>
      </c>
      <c r="C75" s="29">
        <f t="shared" si="14"/>
        <v>417596.0000000009</v>
      </c>
      <c r="D75" s="48" t="s">
        <v>82</v>
      </c>
      <c r="E75" s="9" t="s">
        <v>2</v>
      </c>
      <c r="F75" s="11"/>
      <c r="G75" s="43"/>
      <c r="H75" s="44"/>
      <c r="I75" s="45"/>
      <c r="J75" s="22">
        <f t="shared" si="18"/>
      </c>
      <c r="K75" s="14" t="s">
        <v>68</v>
      </c>
      <c r="L75" s="43"/>
      <c r="M75" s="13">
        <f aca="true" t="shared" si="19" ref="M75:M95">IF(L75="","",(IF(E75="買",(L75-G75)*10000,(G75-L75)*10000)))</f>
      </c>
      <c r="N75" s="7">
        <f aca="true" t="shared" si="20" ref="N75:N95">IF(M75="","",M75*F75*T75/10000)</f>
      </c>
      <c r="O75" s="5">
        <f aca="true" t="shared" si="21" ref="O75:O95">IF(F75="","",F75*G75*T75/$B$3)</f>
      </c>
      <c r="P75" s="17">
        <f aca="true" t="shared" si="22" ref="P75:P95">IF(M75="","",IF(M75&lt;0,"×","○"))</f>
      </c>
      <c r="T75" s="46">
        <f aca="true" t="shared" si="23" ref="T75:T95">IF(D75=$R$13,$S$16,(IF(D75=$R$19,$S$16,(IF(D75=$R$16,$S$16,(IF(D75=$R$14,$S$15,(IF(D75=$R$10,$S$13,$S$14)))))))))</f>
        <v>109</v>
      </c>
    </row>
    <row r="76" spans="2:20" ht="17.25" thickBot="1" thickTop="1">
      <c r="B76" s="4">
        <v>39755</v>
      </c>
      <c r="C76" s="29">
        <f aca="true" t="shared" si="24" ref="C76:C95">C75+IF(N75="",0,N75)</f>
        <v>417596.0000000009</v>
      </c>
      <c r="D76" s="48" t="s">
        <v>82</v>
      </c>
      <c r="E76" s="9" t="s">
        <v>2</v>
      </c>
      <c r="F76" s="11"/>
      <c r="G76" s="43"/>
      <c r="H76" s="44"/>
      <c r="I76" s="45"/>
      <c r="J76" s="22">
        <f t="shared" si="18"/>
      </c>
      <c r="K76" s="14" t="s">
        <v>68</v>
      </c>
      <c r="L76" s="43"/>
      <c r="M76" s="13">
        <f t="shared" si="19"/>
      </c>
      <c r="N76" s="7">
        <f t="shared" si="20"/>
      </c>
      <c r="O76" s="5">
        <f t="shared" si="21"/>
      </c>
      <c r="P76" s="17">
        <f t="shared" si="22"/>
      </c>
      <c r="T76" s="46">
        <f t="shared" si="23"/>
        <v>109</v>
      </c>
    </row>
    <row r="77" spans="2:20" ht="17.25" thickBot="1" thickTop="1">
      <c r="B77" s="4">
        <v>39756</v>
      </c>
      <c r="C77" s="29">
        <f t="shared" si="24"/>
        <v>417596.0000000009</v>
      </c>
      <c r="D77" s="48" t="s">
        <v>82</v>
      </c>
      <c r="E77" s="9" t="s">
        <v>0</v>
      </c>
      <c r="F77" s="11">
        <v>10000</v>
      </c>
      <c r="G77" s="43">
        <v>1.5729</v>
      </c>
      <c r="H77" s="44">
        <v>1.5599</v>
      </c>
      <c r="I77" s="45">
        <v>1.6</v>
      </c>
      <c r="J77" s="22">
        <f t="shared" si="18"/>
        <v>2.08461538461541</v>
      </c>
      <c r="K77" s="14" t="s">
        <v>68</v>
      </c>
      <c r="L77" s="43">
        <v>1.5599</v>
      </c>
      <c r="M77" s="13">
        <f t="shared" si="19"/>
        <v>-129.999999999999</v>
      </c>
      <c r="N77" s="7">
        <f t="shared" si="20"/>
        <v>-14169.999999999889</v>
      </c>
      <c r="O77" s="5">
        <f t="shared" si="21"/>
        <v>1.714461</v>
      </c>
      <c r="P77" s="17" t="str">
        <f t="shared" si="22"/>
        <v>×</v>
      </c>
      <c r="T77" s="46">
        <f t="shared" si="23"/>
        <v>109</v>
      </c>
    </row>
    <row r="78" spans="2:20" ht="17.25" thickBot="1" thickTop="1">
      <c r="B78" s="4">
        <v>39757</v>
      </c>
      <c r="C78" s="29">
        <f t="shared" si="24"/>
        <v>403426.000000001</v>
      </c>
      <c r="D78" s="48" t="s">
        <v>82</v>
      </c>
      <c r="E78" s="9" t="s">
        <v>2</v>
      </c>
      <c r="F78" s="11"/>
      <c r="G78" s="43"/>
      <c r="H78" s="44"/>
      <c r="I78" s="45"/>
      <c r="J78" s="22">
        <f t="shared" si="18"/>
      </c>
      <c r="K78" s="14" t="s">
        <v>68</v>
      </c>
      <c r="L78" s="43"/>
      <c r="M78" s="13">
        <f t="shared" si="19"/>
      </c>
      <c r="N78" s="7">
        <f t="shared" si="20"/>
      </c>
      <c r="O78" s="5">
        <f t="shared" si="21"/>
      </c>
      <c r="P78" s="17">
        <f t="shared" si="22"/>
      </c>
      <c r="T78" s="46">
        <f t="shared" si="23"/>
        <v>109</v>
      </c>
    </row>
    <row r="79" spans="2:20" ht="17.25" thickBot="1" thickTop="1">
      <c r="B79" s="4">
        <v>39758</v>
      </c>
      <c r="C79" s="29">
        <f t="shared" si="24"/>
        <v>403426.000000001</v>
      </c>
      <c r="D79" s="48" t="s">
        <v>82</v>
      </c>
      <c r="E79" s="9" t="s">
        <v>2</v>
      </c>
      <c r="F79" s="11"/>
      <c r="G79" s="43"/>
      <c r="H79" s="44"/>
      <c r="I79" s="45"/>
      <c r="J79" s="22">
        <f>IF(F79="","",IF(D79="－","∞",ABS((I79-G79))/(ABS(H79-G79))))</f>
      </c>
      <c r="K79" s="14" t="s">
        <v>68</v>
      </c>
      <c r="L79" s="43"/>
      <c r="M79" s="13">
        <f t="shared" si="19"/>
      </c>
      <c r="N79" s="7">
        <f t="shared" si="20"/>
      </c>
      <c r="O79" s="5">
        <f t="shared" si="21"/>
      </c>
      <c r="P79" s="17">
        <f t="shared" si="22"/>
      </c>
      <c r="T79" s="46">
        <f t="shared" si="23"/>
        <v>109</v>
      </c>
    </row>
    <row r="80" spans="2:20" ht="17.25" thickBot="1" thickTop="1">
      <c r="B80" s="4">
        <v>39759</v>
      </c>
      <c r="C80" s="29">
        <f t="shared" si="24"/>
        <v>403426.000000001</v>
      </c>
      <c r="D80" s="48" t="s">
        <v>82</v>
      </c>
      <c r="E80" s="9" t="s">
        <v>0</v>
      </c>
      <c r="F80" s="11">
        <v>10000</v>
      </c>
      <c r="G80" s="43">
        <v>1.5568</v>
      </c>
      <c r="H80" s="44">
        <v>1.5432</v>
      </c>
      <c r="I80" s="45">
        <v>1.5742</v>
      </c>
      <c r="J80" s="22">
        <f>IF(F80="","",IF(D80="－","∞",ABS((I80-G80))/(ABS(H80-G80))))</f>
        <v>1.2794117647058831</v>
      </c>
      <c r="K80" s="14" t="s">
        <v>68</v>
      </c>
      <c r="L80" s="43">
        <v>1.5742</v>
      </c>
      <c r="M80" s="13">
        <f t="shared" si="19"/>
        <v>174.00000000000082</v>
      </c>
      <c r="N80" s="7">
        <f t="shared" si="20"/>
        <v>18966.00000000009</v>
      </c>
      <c r="O80" s="5">
        <f t="shared" si="21"/>
        <v>1.696912</v>
      </c>
      <c r="P80" s="17" t="str">
        <f t="shared" si="22"/>
        <v>○</v>
      </c>
      <c r="T80" s="46">
        <f t="shared" si="23"/>
        <v>109</v>
      </c>
    </row>
    <row r="81" spans="2:20" ht="17.25" thickBot="1" thickTop="1">
      <c r="B81" s="4">
        <v>39762</v>
      </c>
      <c r="C81" s="29">
        <f t="shared" si="24"/>
        <v>422392.0000000011</v>
      </c>
      <c r="D81" s="48" t="s">
        <v>82</v>
      </c>
      <c r="E81" s="9" t="s">
        <v>2</v>
      </c>
      <c r="F81" s="11"/>
      <c r="G81" s="43"/>
      <c r="H81" s="44"/>
      <c r="I81" s="45"/>
      <c r="J81" s="22">
        <f>IF(F81="","",IF(D81="－","∞",ABS((I81-G81))/(ABS(H81-G81))))</f>
      </c>
      <c r="K81" s="14" t="s">
        <v>68</v>
      </c>
      <c r="L81" s="43"/>
      <c r="M81" s="13">
        <f t="shared" si="19"/>
      </c>
      <c r="N81" s="7">
        <f t="shared" si="20"/>
      </c>
      <c r="O81" s="5">
        <f t="shared" si="21"/>
      </c>
      <c r="P81" s="17">
        <f t="shared" si="22"/>
      </c>
      <c r="T81" s="46">
        <f t="shared" si="23"/>
        <v>109</v>
      </c>
    </row>
    <row r="82" spans="2:20" ht="17.25" thickBot="1" thickTop="1">
      <c r="B82" s="4">
        <v>39763</v>
      </c>
      <c r="C82" s="29">
        <f t="shared" si="24"/>
        <v>422392.0000000011</v>
      </c>
      <c r="D82" s="48" t="s">
        <v>82</v>
      </c>
      <c r="E82" s="9" t="s">
        <v>2</v>
      </c>
      <c r="F82" s="11"/>
      <c r="G82" s="43"/>
      <c r="H82" s="44"/>
      <c r="I82" s="45"/>
      <c r="J82" s="22">
        <f aca="true" t="shared" si="25" ref="J82:J89">IF(F82="","",IF(D82="－","∞",ABS((I82-G82))/(ABS(H82-G82))))</f>
      </c>
      <c r="K82" s="14" t="s">
        <v>68</v>
      </c>
      <c r="L82" s="43"/>
      <c r="M82" s="13">
        <f t="shared" si="19"/>
      </c>
      <c r="N82" s="7">
        <f t="shared" si="20"/>
      </c>
      <c r="O82" s="5">
        <f t="shared" si="21"/>
      </c>
      <c r="P82" s="17">
        <f t="shared" si="22"/>
      </c>
      <c r="T82" s="46">
        <f t="shared" si="23"/>
        <v>109</v>
      </c>
    </row>
    <row r="83" spans="2:20" ht="17.25" thickBot="1" thickTop="1">
      <c r="B83" s="4">
        <v>39764</v>
      </c>
      <c r="C83" s="29">
        <f t="shared" si="24"/>
        <v>422392.0000000011</v>
      </c>
      <c r="D83" s="48" t="s">
        <v>82</v>
      </c>
      <c r="E83" s="9" t="s">
        <v>0</v>
      </c>
      <c r="F83" s="11">
        <v>10000</v>
      </c>
      <c r="G83" s="43">
        <v>1.5377</v>
      </c>
      <c r="H83" s="44">
        <v>1.5249</v>
      </c>
      <c r="I83" s="45">
        <v>1.548</v>
      </c>
      <c r="J83" s="22">
        <f t="shared" si="25"/>
        <v>0.804687499999989</v>
      </c>
      <c r="K83" s="14" t="s">
        <v>68</v>
      </c>
      <c r="L83" s="43">
        <v>1.548</v>
      </c>
      <c r="M83" s="13">
        <f t="shared" si="19"/>
        <v>102.99999999999976</v>
      </c>
      <c r="N83" s="7">
        <f t="shared" si="20"/>
        <v>11226.999999999973</v>
      </c>
      <c r="O83" s="5">
        <f t="shared" si="21"/>
        <v>1.676093</v>
      </c>
      <c r="P83" s="17" t="str">
        <f t="shared" si="22"/>
        <v>○</v>
      </c>
      <c r="T83" s="46">
        <f t="shared" si="23"/>
        <v>109</v>
      </c>
    </row>
    <row r="84" spans="2:20" ht="17.25" thickBot="1" thickTop="1">
      <c r="B84" s="4">
        <v>39765</v>
      </c>
      <c r="C84" s="29">
        <f t="shared" si="24"/>
        <v>433619.0000000011</v>
      </c>
      <c r="D84" s="48" t="s">
        <v>82</v>
      </c>
      <c r="E84" s="9" t="s">
        <v>0</v>
      </c>
      <c r="F84" s="11">
        <v>10000</v>
      </c>
      <c r="G84" s="43">
        <v>1.485</v>
      </c>
      <c r="H84" s="44">
        <v>1.4726</v>
      </c>
      <c r="I84" s="45">
        <v>1.5111</v>
      </c>
      <c r="J84" s="22">
        <f t="shared" si="25"/>
        <v>2.1048387096773884</v>
      </c>
      <c r="K84" s="14" t="s">
        <v>68</v>
      </c>
      <c r="L84" s="43">
        <v>1.4726</v>
      </c>
      <c r="M84" s="13">
        <f t="shared" si="19"/>
        <v>-124.00000000000189</v>
      </c>
      <c r="N84" s="7">
        <f t="shared" si="20"/>
        <v>-13516.000000000206</v>
      </c>
      <c r="O84" s="5">
        <f t="shared" si="21"/>
        <v>1.6186500000000001</v>
      </c>
      <c r="P84" s="17" t="str">
        <f t="shared" si="22"/>
        <v>×</v>
      </c>
      <c r="T84" s="46">
        <f t="shared" si="23"/>
        <v>109</v>
      </c>
    </row>
    <row r="85" spans="2:20" ht="17.25" thickBot="1" thickTop="1">
      <c r="B85" s="4">
        <v>39766</v>
      </c>
      <c r="C85" s="29">
        <f t="shared" si="24"/>
        <v>420103.0000000009</v>
      </c>
      <c r="D85" s="48" t="s">
        <v>82</v>
      </c>
      <c r="E85" s="9" t="s">
        <v>2</v>
      </c>
      <c r="F85" s="11"/>
      <c r="G85" s="43"/>
      <c r="H85" s="44"/>
      <c r="I85" s="45"/>
      <c r="J85" s="22">
        <f t="shared" si="25"/>
      </c>
      <c r="K85" s="14" t="s">
        <v>68</v>
      </c>
      <c r="L85" s="43"/>
      <c r="M85" s="13">
        <f t="shared" si="19"/>
      </c>
      <c r="N85" s="7">
        <f t="shared" si="20"/>
      </c>
      <c r="O85" s="5">
        <f t="shared" si="21"/>
      </c>
      <c r="P85" s="17">
        <f t="shared" si="22"/>
      </c>
      <c r="T85" s="46">
        <f t="shared" si="23"/>
        <v>109</v>
      </c>
    </row>
    <row r="86" spans="2:20" ht="17.25" thickBot="1" thickTop="1">
      <c r="B86" s="4">
        <v>39769</v>
      </c>
      <c r="C86" s="29">
        <f t="shared" si="24"/>
        <v>420103.0000000009</v>
      </c>
      <c r="D86" s="48" t="s">
        <v>82</v>
      </c>
      <c r="E86" s="9" t="s">
        <v>0</v>
      </c>
      <c r="F86" s="11">
        <v>10000</v>
      </c>
      <c r="G86" s="43">
        <v>1.4665</v>
      </c>
      <c r="H86" s="44">
        <v>1.4593</v>
      </c>
      <c r="I86" s="45">
        <v>1.4799</v>
      </c>
      <c r="J86" s="22">
        <f t="shared" si="25"/>
        <v>1.861111111111155</v>
      </c>
      <c r="K86" s="14" t="s">
        <v>68</v>
      </c>
      <c r="L86" s="43">
        <v>1.4799</v>
      </c>
      <c r="M86" s="13">
        <f t="shared" si="19"/>
        <v>134.0000000000008</v>
      </c>
      <c r="N86" s="7">
        <f t="shared" si="20"/>
        <v>14606.000000000087</v>
      </c>
      <c r="O86" s="5">
        <f t="shared" si="21"/>
        <v>1.598485</v>
      </c>
      <c r="P86" s="17" t="str">
        <f t="shared" si="22"/>
        <v>○</v>
      </c>
      <c r="T86" s="46">
        <f t="shared" si="23"/>
        <v>109</v>
      </c>
    </row>
    <row r="87" spans="2:20" ht="17.25" thickBot="1" thickTop="1">
      <c r="B87" s="4">
        <v>39770</v>
      </c>
      <c r="C87" s="29">
        <f t="shared" si="24"/>
        <v>434709.00000000093</v>
      </c>
      <c r="D87" s="48" t="s">
        <v>82</v>
      </c>
      <c r="E87" s="9" t="s">
        <v>2</v>
      </c>
      <c r="F87" s="11"/>
      <c r="G87" s="43"/>
      <c r="H87" s="44"/>
      <c r="I87" s="45"/>
      <c r="J87" s="22">
        <f t="shared" si="25"/>
      </c>
      <c r="K87" s="14" t="s">
        <v>68</v>
      </c>
      <c r="L87" s="43"/>
      <c r="M87" s="13">
        <f t="shared" si="19"/>
      </c>
      <c r="N87" s="7">
        <f t="shared" si="20"/>
      </c>
      <c r="O87" s="5">
        <f t="shared" si="21"/>
      </c>
      <c r="P87" s="17">
        <f t="shared" si="22"/>
      </c>
      <c r="T87" s="46">
        <f t="shared" si="23"/>
        <v>109</v>
      </c>
    </row>
    <row r="88" spans="2:20" ht="17.25" thickBot="1" thickTop="1">
      <c r="B88" s="4">
        <v>39771</v>
      </c>
      <c r="C88" s="29">
        <f t="shared" si="24"/>
        <v>434709.00000000093</v>
      </c>
      <c r="D88" s="48" t="s">
        <v>82</v>
      </c>
      <c r="E88" s="9" t="s">
        <v>2</v>
      </c>
      <c r="F88" s="11"/>
      <c r="G88" s="43"/>
      <c r="H88" s="44"/>
      <c r="I88" s="45"/>
      <c r="J88" s="22">
        <f t="shared" si="25"/>
      </c>
      <c r="K88" s="14" t="s">
        <v>68</v>
      </c>
      <c r="L88" s="43"/>
      <c r="M88" s="13">
        <f t="shared" si="19"/>
      </c>
      <c r="N88" s="7">
        <f t="shared" si="20"/>
      </c>
      <c r="O88" s="5">
        <f t="shared" si="21"/>
      </c>
      <c r="P88" s="17">
        <f t="shared" si="22"/>
      </c>
      <c r="T88" s="46">
        <f t="shared" si="23"/>
        <v>109</v>
      </c>
    </row>
    <row r="89" spans="2:20" ht="17.25" thickBot="1" thickTop="1">
      <c r="B89" s="4">
        <v>39772</v>
      </c>
      <c r="C89" s="29">
        <f t="shared" si="24"/>
        <v>434709.00000000093</v>
      </c>
      <c r="D89" s="48" t="s">
        <v>82</v>
      </c>
      <c r="E89" s="9" t="s">
        <v>2</v>
      </c>
      <c r="F89" s="11"/>
      <c r="G89" s="43"/>
      <c r="H89" s="44"/>
      <c r="I89" s="45"/>
      <c r="J89" s="22">
        <f t="shared" si="25"/>
      </c>
      <c r="K89" s="14" t="s">
        <v>68</v>
      </c>
      <c r="L89" s="43"/>
      <c r="M89" s="13">
        <f t="shared" si="19"/>
      </c>
      <c r="N89" s="7">
        <f t="shared" si="20"/>
      </c>
      <c r="O89" s="5">
        <f t="shared" si="21"/>
      </c>
      <c r="P89" s="17">
        <f t="shared" si="22"/>
      </c>
      <c r="T89" s="46">
        <f t="shared" si="23"/>
        <v>109</v>
      </c>
    </row>
    <row r="90" spans="2:20" ht="17.25" thickBot="1" thickTop="1">
      <c r="B90" s="4">
        <v>39773</v>
      </c>
      <c r="C90" s="29">
        <f t="shared" si="24"/>
        <v>434709.00000000093</v>
      </c>
      <c r="D90" s="48" t="s">
        <v>82</v>
      </c>
      <c r="E90" s="9" t="s">
        <v>0</v>
      </c>
      <c r="F90" s="11">
        <v>10000</v>
      </c>
      <c r="G90" s="43">
        <v>1.4732</v>
      </c>
      <c r="H90" s="44">
        <v>1.4614</v>
      </c>
      <c r="I90" s="45">
        <v>1.481</v>
      </c>
      <c r="J90" s="22">
        <f aca="true" t="shared" si="26" ref="J90:J95">IF(F90="","",IF(D90="－","∞",ABS((I90-G90))/(ABS(H90-G90))))</f>
        <v>0.661016949152543</v>
      </c>
      <c r="K90" s="14" t="s">
        <v>68</v>
      </c>
      <c r="L90" s="43">
        <v>1.481</v>
      </c>
      <c r="M90" s="13">
        <f t="shared" si="19"/>
        <v>78.00000000000028</v>
      </c>
      <c r="N90" s="7">
        <f t="shared" si="20"/>
        <v>8502.00000000003</v>
      </c>
      <c r="O90" s="5">
        <f t="shared" si="21"/>
        <v>1.605788</v>
      </c>
      <c r="P90" s="17" t="str">
        <f t="shared" si="22"/>
        <v>○</v>
      </c>
      <c r="T90" s="46">
        <f t="shared" si="23"/>
        <v>109</v>
      </c>
    </row>
    <row r="91" spans="2:20" ht="17.25" thickBot="1" thickTop="1">
      <c r="B91" s="4">
        <v>39776</v>
      </c>
      <c r="C91" s="29">
        <f t="shared" si="24"/>
        <v>443211.00000000093</v>
      </c>
      <c r="D91" s="48" t="s">
        <v>82</v>
      </c>
      <c r="E91" s="9" t="s">
        <v>2</v>
      </c>
      <c r="F91" s="11"/>
      <c r="G91" s="43"/>
      <c r="H91" s="44"/>
      <c r="I91" s="45"/>
      <c r="J91" s="22">
        <f t="shared" si="26"/>
      </c>
      <c r="K91" s="14" t="s">
        <v>68</v>
      </c>
      <c r="L91" s="43"/>
      <c r="M91" s="13">
        <f t="shared" si="19"/>
      </c>
      <c r="N91" s="7">
        <f t="shared" si="20"/>
      </c>
      <c r="O91" s="5">
        <f t="shared" si="21"/>
      </c>
      <c r="P91" s="17">
        <f t="shared" si="22"/>
      </c>
      <c r="T91" s="46">
        <f t="shared" si="23"/>
        <v>109</v>
      </c>
    </row>
    <row r="92" spans="2:20" ht="17.25" thickBot="1" thickTop="1">
      <c r="B92" s="4">
        <v>39777</v>
      </c>
      <c r="C92" s="29">
        <f t="shared" si="24"/>
        <v>443211.00000000093</v>
      </c>
      <c r="D92" s="48" t="s">
        <v>82</v>
      </c>
      <c r="E92" s="9" t="s">
        <v>1</v>
      </c>
      <c r="F92" s="11">
        <v>10000</v>
      </c>
      <c r="G92" s="43">
        <v>1.5183</v>
      </c>
      <c r="H92" s="44">
        <v>1.5298</v>
      </c>
      <c r="I92" s="45">
        <v>1.5074</v>
      </c>
      <c r="J92" s="22">
        <f t="shared" si="26"/>
        <v>0.9478260869565085</v>
      </c>
      <c r="K92" s="14" t="s">
        <v>68</v>
      </c>
      <c r="L92" s="43">
        <v>1.5074</v>
      </c>
      <c r="M92" s="13">
        <f t="shared" si="19"/>
        <v>108.99999999999909</v>
      </c>
      <c r="N92" s="7">
        <f t="shared" si="20"/>
        <v>11880.999999999902</v>
      </c>
      <c r="O92" s="5">
        <f t="shared" si="21"/>
        <v>1.654947</v>
      </c>
      <c r="P92" s="17" t="str">
        <f t="shared" si="22"/>
        <v>○</v>
      </c>
      <c r="T92" s="46">
        <f t="shared" si="23"/>
        <v>109</v>
      </c>
    </row>
    <row r="93" spans="2:20" ht="17.25" thickBot="1" thickTop="1">
      <c r="B93" s="4">
        <v>39778</v>
      </c>
      <c r="C93" s="29">
        <f t="shared" si="24"/>
        <v>455092.0000000008</v>
      </c>
      <c r="D93" s="48" t="s">
        <v>82</v>
      </c>
      <c r="E93" s="9" t="s">
        <v>2</v>
      </c>
      <c r="F93" s="11"/>
      <c r="G93" s="43"/>
      <c r="H93" s="44"/>
      <c r="I93" s="45"/>
      <c r="J93" s="22">
        <f t="shared" si="26"/>
      </c>
      <c r="K93" s="14" t="s">
        <v>68</v>
      </c>
      <c r="L93" s="43"/>
      <c r="M93" s="13">
        <f t="shared" si="19"/>
      </c>
      <c r="N93" s="7">
        <f t="shared" si="20"/>
      </c>
      <c r="O93" s="5">
        <f t="shared" si="21"/>
      </c>
      <c r="P93" s="17">
        <f t="shared" si="22"/>
      </c>
      <c r="T93" s="46">
        <f t="shared" si="23"/>
        <v>109</v>
      </c>
    </row>
    <row r="94" spans="2:20" ht="17.25" thickBot="1" thickTop="1">
      <c r="B94" s="4">
        <v>39779</v>
      </c>
      <c r="C94" s="29">
        <f t="shared" si="24"/>
        <v>455092.0000000008</v>
      </c>
      <c r="D94" s="48" t="s">
        <v>82</v>
      </c>
      <c r="E94" s="9" t="s">
        <v>2</v>
      </c>
      <c r="F94" s="11"/>
      <c r="G94" s="43"/>
      <c r="H94" s="44"/>
      <c r="I94" s="45"/>
      <c r="J94" s="22">
        <f t="shared" si="26"/>
      </c>
      <c r="K94" s="14" t="s">
        <v>68</v>
      </c>
      <c r="L94" s="43"/>
      <c r="M94" s="13">
        <f t="shared" si="19"/>
      </c>
      <c r="N94" s="7">
        <f t="shared" si="20"/>
      </c>
      <c r="O94" s="5">
        <f t="shared" si="21"/>
      </c>
      <c r="P94" s="17">
        <f t="shared" si="22"/>
      </c>
      <c r="T94" s="46">
        <f t="shared" si="23"/>
        <v>109</v>
      </c>
    </row>
    <row r="95" spans="2:20" ht="17.25" thickBot="1" thickTop="1">
      <c r="B95" s="4">
        <v>39780</v>
      </c>
      <c r="C95" s="29">
        <f t="shared" si="24"/>
        <v>455092.0000000008</v>
      </c>
      <c r="D95" s="48" t="s">
        <v>82</v>
      </c>
      <c r="E95" s="9" t="s">
        <v>2</v>
      </c>
      <c r="F95" s="11"/>
      <c r="G95" s="43"/>
      <c r="H95" s="44"/>
      <c r="I95" s="45"/>
      <c r="J95" s="22">
        <f t="shared" si="26"/>
      </c>
      <c r="K95" s="14" t="s">
        <v>68</v>
      </c>
      <c r="L95" s="43"/>
      <c r="M95" s="13">
        <f t="shared" si="19"/>
      </c>
      <c r="N95" s="7">
        <f t="shared" si="20"/>
      </c>
      <c r="O95" s="5">
        <f t="shared" si="21"/>
      </c>
      <c r="P95" s="17">
        <f t="shared" si="22"/>
      </c>
      <c r="T95" s="46">
        <f t="shared" si="23"/>
        <v>109</v>
      </c>
    </row>
    <row r="96" ht="14.25" thickTop="1">
      <c r="M96" s="24">
        <f>IF(L96="","",(IF(E96="買",(L96-G96)*100,(G96-L96)*100))-IF(D96="USD/JPY",2,IF(D96="EUR/JPY",3,IF(D96="GBP/JPY",8,5))))</f>
      </c>
    </row>
    <row r="98" spans="2:3" ht="13.5">
      <c r="B98" s="15" t="s">
        <v>9</v>
      </c>
      <c r="C98" s="15"/>
    </row>
    <row r="99" spans="2:3" ht="13.5">
      <c r="B99" s="15" t="s">
        <v>10</v>
      </c>
      <c r="C99" s="15"/>
    </row>
  </sheetData>
  <sheetProtection/>
  <mergeCells count="2">
    <mergeCell ref="J8:K8"/>
    <mergeCell ref="J9:K9"/>
  </mergeCells>
  <conditionalFormatting sqref="M11:M96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E9:E10">
      <formula1>$S$9:$S$12</formula1>
    </dataValidation>
    <dataValidation type="list" allowBlank="1" showInputMessage="1" showErrorMessage="1" sqref="E11:E95">
      <formula1>$S$10:$S$12</formula1>
    </dataValidation>
    <dataValidation type="list" allowBlank="1" showInputMessage="1" showErrorMessage="1" sqref="D11:D95">
      <formula1>$R$10:$R$20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99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9.75390625" style="0" customWidth="1"/>
    <col min="4" max="4" width="9.625" style="0" customWidth="1"/>
    <col min="5" max="5" width="5.625" style="0" customWidth="1"/>
    <col min="6" max="6" width="9.625" style="0" customWidth="1"/>
    <col min="7" max="7" width="9.375" style="0" customWidth="1"/>
    <col min="8" max="9" width="7.625" style="0" customWidth="1"/>
    <col min="10" max="11" width="3.125" style="0" customWidth="1"/>
    <col min="13" max="13" width="9.25390625" style="0" customWidth="1"/>
    <col min="14" max="14" width="11.75390625" style="0" customWidth="1"/>
    <col min="15" max="15" width="6.375" style="0" customWidth="1"/>
    <col min="16" max="16" width="4.875" style="0" customWidth="1"/>
    <col min="17" max="17" width="2.25390625" style="0" customWidth="1"/>
    <col min="18" max="19" width="0" style="1" hidden="1" customWidth="1"/>
    <col min="20" max="20" width="0" style="46" hidden="1" customWidth="1"/>
  </cols>
  <sheetData>
    <row r="1" ht="13.5">
      <c r="B1" s="39" t="s">
        <v>60</v>
      </c>
    </row>
    <row r="2" spans="2:16" ht="21.75" thickBot="1">
      <c r="B2" s="21" t="s">
        <v>17</v>
      </c>
      <c r="C2" s="25" t="s">
        <v>19</v>
      </c>
      <c r="D2" s="38" t="s">
        <v>18</v>
      </c>
      <c r="E2" s="16"/>
      <c r="F2" s="16"/>
      <c r="G2" s="23" t="s">
        <v>16</v>
      </c>
      <c r="H2" s="21" t="s">
        <v>15</v>
      </c>
      <c r="I2" s="16"/>
      <c r="J2" s="16"/>
      <c r="K2" s="16"/>
      <c r="L2" s="20" t="s">
        <v>31</v>
      </c>
      <c r="M2" s="20" t="s">
        <v>23</v>
      </c>
      <c r="N2" s="20" t="s">
        <v>32</v>
      </c>
      <c r="O2" s="16"/>
      <c r="P2" s="16"/>
    </row>
    <row r="3" spans="2:16" ht="15" thickBot="1" thickTop="1">
      <c r="B3" s="11">
        <v>1000000</v>
      </c>
      <c r="C3" s="26">
        <v>0.025</v>
      </c>
      <c r="D3" s="38" t="s">
        <v>20</v>
      </c>
      <c r="E3" s="16"/>
      <c r="F3" s="16"/>
      <c r="G3" s="5">
        <f>N9/2/B3*100</f>
        <v>0.6467999999999945</v>
      </c>
      <c r="H3" s="5">
        <f>G3*6</f>
        <v>3.880799999999967</v>
      </c>
      <c r="I3" s="16"/>
      <c r="J3" s="16"/>
      <c r="K3" s="16"/>
      <c r="L3" s="42">
        <f>COUNTIF(P11:P95,"○")+COUNTIF(P11:P95,"×")</f>
        <v>18</v>
      </c>
      <c r="M3" s="40">
        <f>COUNTIF(P11:P95,"○")</f>
        <v>12</v>
      </c>
      <c r="N3" s="41">
        <f>COUNTIF(P11:P95,"×")</f>
        <v>6</v>
      </c>
      <c r="O3" s="16"/>
      <c r="P3" s="16"/>
    </row>
    <row r="4" spans="2:16" ht="14.25" thickTop="1">
      <c r="B4" s="30"/>
      <c r="C4" s="34"/>
      <c r="D4" s="16"/>
      <c r="E4" s="16"/>
      <c r="F4" s="16"/>
      <c r="G4" s="35"/>
      <c r="H4" s="35"/>
      <c r="I4" s="16"/>
      <c r="J4" s="16"/>
      <c r="K4" s="16"/>
      <c r="L4" s="16"/>
      <c r="M4" s="16"/>
      <c r="N4" s="16"/>
      <c r="O4" s="16"/>
      <c r="P4" s="16"/>
    </row>
    <row r="5" spans="2:16" ht="13.5">
      <c r="B5" s="20" t="s">
        <v>27</v>
      </c>
      <c r="C5" s="20" t="s">
        <v>24</v>
      </c>
      <c r="D5" s="16"/>
      <c r="E5" s="16"/>
      <c r="F5" s="20" t="s">
        <v>28</v>
      </c>
      <c r="G5" s="20" t="s">
        <v>29</v>
      </c>
      <c r="H5" s="37" t="s">
        <v>8</v>
      </c>
      <c r="I5" s="16"/>
      <c r="J5" s="16"/>
      <c r="K5" s="16"/>
      <c r="L5" s="20" t="s">
        <v>25</v>
      </c>
      <c r="M5" s="20" t="s">
        <v>26</v>
      </c>
      <c r="N5" s="37" t="s">
        <v>30</v>
      </c>
      <c r="O5" s="16"/>
      <c r="P5" s="16"/>
    </row>
    <row r="6" spans="2:16" ht="13.5">
      <c r="B6" s="7">
        <f>MAX(N11:N95)</f>
        <v>15386.000000000047</v>
      </c>
      <c r="C6" s="7">
        <f>MIN(N11:N95)</f>
        <v>-21364.00000000004</v>
      </c>
      <c r="D6" s="16"/>
      <c r="E6" s="16"/>
      <c r="F6" s="7">
        <f>SUMIF(N11:N95,"&gt;0")</f>
        <v>99665.99999999993</v>
      </c>
      <c r="G6" s="7">
        <f>SUMIF(N11:N95,"&lt;=0")</f>
        <v>-86730.00000000001</v>
      </c>
      <c r="H6" s="36">
        <f>F6/G6*-1</f>
        <v>1.1491525423728803</v>
      </c>
      <c r="I6" s="16"/>
      <c r="J6" s="16"/>
      <c r="K6" s="16"/>
      <c r="L6" s="7">
        <f>SUMIF(N11:N95,"&gt;0")/COUNTIF(P11:P95,"○")</f>
        <v>8305.499999999995</v>
      </c>
      <c r="M6" s="7">
        <f>SUMIF(N11:N95,"&lt;=0")/COUNTIF(P11:P95,"×")</f>
        <v>-14455.000000000002</v>
      </c>
      <c r="N6" s="36">
        <f>L6/M6*-1</f>
        <v>0.5745762711864403</v>
      </c>
      <c r="O6" s="16"/>
      <c r="P6" s="16"/>
    </row>
    <row r="7" spans="4:16" ht="13.5">
      <c r="D7" s="16"/>
      <c r="E7" s="16"/>
      <c r="F7" s="16" t="s">
        <v>22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3.5">
      <c r="B8" s="20" t="s">
        <v>3</v>
      </c>
      <c r="C8" s="28" t="s">
        <v>21</v>
      </c>
      <c r="D8" s="20" t="s">
        <v>61</v>
      </c>
      <c r="E8" s="20" t="s">
        <v>4</v>
      </c>
      <c r="F8" s="21" t="s">
        <v>5</v>
      </c>
      <c r="G8" s="20" t="s">
        <v>12</v>
      </c>
      <c r="H8" s="20" t="s">
        <v>14</v>
      </c>
      <c r="I8" s="20" t="s">
        <v>13</v>
      </c>
      <c r="J8" s="49" t="s">
        <v>8</v>
      </c>
      <c r="K8" s="50"/>
      <c r="L8" s="20" t="s">
        <v>6</v>
      </c>
      <c r="M8" s="20" t="s">
        <v>62</v>
      </c>
      <c r="N8" s="20" t="s">
        <v>7</v>
      </c>
      <c r="O8" s="20" t="s">
        <v>63</v>
      </c>
      <c r="P8" s="20" t="s">
        <v>11</v>
      </c>
    </row>
    <row r="9" spans="2:16" ht="14.25" customHeight="1">
      <c r="B9" s="4" t="s">
        <v>64</v>
      </c>
      <c r="C9" s="27"/>
      <c r="D9" s="12" t="s">
        <v>2</v>
      </c>
      <c r="E9" s="3" t="s">
        <v>2</v>
      </c>
      <c r="F9" s="10">
        <f>SUM(F11:F95)</f>
        <v>180000</v>
      </c>
      <c r="G9" s="12" t="s">
        <v>2</v>
      </c>
      <c r="H9" s="12" t="s">
        <v>2</v>
      </c>
      <c r="I9" s="12" t="s">
        <v>2</v>
      </c>
      <c r="J9" s="51">
        <f>AVERAGE(J11:J95)</f>
        <v>0.774908770295198</v>
      </c>
      <c r="K9" s="52"/>
      <c r="L9" s="19">
        <f>COUNT(L11:L95)</f>
        <v>18</v>
      </c>
      <c r="M9" s="6">
        <f>SUM(M11:M95)</f>
        <v>131.9999999999988</v>
      </c>
      <c r="N9" s="7">
        <f>SUM(N11:N95)</f>
        <v>12935.99999999989</v>
      </c>
      <c r="O9" s="8" t="s">
        <v>2</v>
      </c>
      <c r="P9" s="18">
        <f>COUNTIF(P11:P95,"○")/(COUNTIF(P11:P95,"○")+COUNTIF(P11:P95,"×"))</f>
        <v>0.6666666666666666</v>
      </c>
    </row>
    <row r="10" spans="2:19" ht="14.25" customHeight="1" thickBot="1">
      <c r="B10" s="4"/>
      <c r="C10" s="27"/>
      <c r="D10" s="12"/>
      <c r="E10" s="9"/>
      <c r="F10" s="30"/>
      <c r="G10" s="31"/>
      <c r="H10" s="31"/>
      <c r="I10" s="31"/>
      <c r="J10" s="32"/>
      <c r="K10" s="32"/>
      <c r="L10" s="33"/>
      <c r="M10" s="13"/>
      <c r="N10" s="7"/>
      <c r="O10" s="8"/>
      <c r="P10" s="18"/>
      <c r="R10" s="2" t="s">
        <v>65</v>
      </c>
      <c r="S10" s="1" t="s">
        <v>0</v>
      </c>
    </row>
    <row r="11" spans="2:20" ht="17.25" thickBot="1" thickTop="1">
      <c r="B11" s="4">
        <v>39664</v>
      </c>
      <c r="C11" s="29">
        <v>500000</v>
      </c>
      <c r="D11" s="48" t="s">
        <v>35</v>
      </c>
      <c r="E11" s="9" t="s">
        <v>2</v>
      </c>
      <c r="F11" s="11"/>
      <c r="G11" s="43"/>
      <c r="H11" s="44"/>
      <c r="I11" s="45"/>
      <c r="J11" s="22">
        <f>IF(F11="","",IF(D11="－","∞",ABS((I11-G11))/(ABS(H11-G11))))</f>
      </c>
      <c r="K11" s="14" t="s">
        <v>66</v>
      </c>
      <c r="L11" s="43"/>
      <c r="M11" s="13">
        <f aca="true" t="shared" si="0" ref="M11:M42">IF(L11="","",(IF(E11="買",(L11-G11)*10000,(G11-L11)*10000)))</f>
      </c>
      <c r="N11" s="7">
        <f aca="true" t="shared" si="1" ref="N11:N42">IF(M11="","",M11*F11*T11/10000)</f>
      </c>
      <c r="O11" s="5">
        <f aca="true" t="shared" si="2" ref="O11:O42">IF(F11="","",F11*G11*T11/$B$3)</f>
      </c>
      <c r="P11" s="17">
        <f aca="true" t="shared" si="3" ref="P11:P42">IF(M11="","",IF(M11&lt;0,"×","○"))</f>
      </c>
      <c r="R11" s="2" t="s">
        <v>67</v>
      </c>
      <c r="S11" s="1" t="s">
        <v>1</v>
      </c>
      <c r="T11" s="46">
        <f aca="true" t="shared" si="4" ref="T11:T42">IF(D11=$R$13,$S$16,(IF(D11=$R$19,$S$16,(IF(D11=$R$16,$S$16,(IF(D11=$R$14,$S$15,(IF(D11=$R$10,$S$13,$S$14)))))))))</f>
        <v>98</v>
      </c>
    </row>
    <row r="12" spans="2:20" ht="17.25" thickBot="1" thickTop="1">
      <c r="B12" s="4">
        <v>39665</v>
      </c>
      <c r="C12" s="29">
        <f aca="true" t="shared" si="5" ref="C12:C43">C11+IF(N11="",0,N11)</f>
        <v>500000</v>
      </c>
      <c r="D12" s="48" t="s">
        <v>35</v>
      </c>
      <c r="E12" s="9" t="s">
        <v>2</v>
      </c>
      <c r="F12" s="11"/>
      <c r="G12" s="43"/>
      <c r="H12" s="44"/>
      <c r="I12" s="45"/>
      <c r="J12" s="22">
        <f>IF(F12="","",IF(D12="－","∞",ABS((I12-G12))/(ABS(H12-G12))))</f>
      </c>
      <c r="K12" s="14" t="s">
        <v>68</v>
      </c>
      <c r="L12" s="43"/>
      <c r="M12" s="13">
        <f t="shared" si="0"/>
      </c>
      <c r="N12" s="7">
        <f t="shared" si="1"/>
      </c>
      <c r="O12" s="5">
        <f t="shared" si="2"/>
      </c>
      <c r="P12" s="17">
        <f t="shared" si="3"/>
      </c>
      <c r="R12" s="2" t="s">
        <v>69</v>
      </c>
      <c r="S12" s="1" t="s">
        <v>70</v>
      </c>
      <c r="T12" s="46">
        <f t="shared" si="4"/>
        <v>98</v>
      </c>
    </row>
    <row r="13" spans="2:20" ht="17.25" thickBot="1" thickTop="1">
      <c r="B13" s="4">
        <v>39666</v>
      </c>
      <c r="C13" s="29">
        <f t="shared" si="5"/>
        <v>500000</v>
      </c>
      <c r="D13" s="48" t="s">
        <v>35</v>
      </c>
      <c r="E13" s="9" t="s">
        <v>2</v>
      </c>
      <c r="F13" s="11"/>
      <c r="G13" s="43"/>
      <c r="H13" s="44"/>
      <c r="I13" s="45"/>
      <c r="J13" s="22">
        <f aca="true" t="shared" si="6" ref="J13:J21">IF(F13="","",IF(D13="－","∞",ABS((I13-G13))/(ABS(H13-G13))))</f>
      </c>
      <c r="K13" s="14" t="s">
        <v>68</v>
      </c>
      <c r="L13" s="43"/>
      <c r="M13" s="13">
        <f t="shared" si="0"/>
      </c>
      <c r="N13" s="7">
        <f t="shared" si="1"/>
      </c>
      <c r="O13" s="5">
        <f t="shared" si="2"/>
      </c>
      <c r="P13" s="17">
        <f t="shared" si="3"/>
      </c>
      <c r="R13" s="2" t="s">
        <v>71</v>
      </c>
      <c r="S13" s="47">
        <v>75</v>
      </c>
      <c r="T13" s="46">
        <f t="shared" si="4"/>
        <v>98</v>
      </c>
    </row>
    <row r="14" spans="2:20" ht="17.25" thickBot="1" thickTop="1">
      <c r="B14" s="4">
        <v>39667</v>
      </c>
      <c r="C14" s="29">
        <f t="shared" si="5"/>
        <v>500000</v>
      </c>
      <c r="D14" s="48" t="s">
        <v>35</v>
      </c>
      <c r="E14" s="9" t="s">
        <v>2</v>
      </c>
      <c r="F14" s="11"/>
      <c r="G14" s="43"/>
      <c r="H14" s="44"/>
      <c r="I14" s="45"/>
      <c r="J14" s="22">
        <f t="shared" si="6"/>
      </c>
      <c r="K14" s="14" t="s">
        <v>68</v>
      </c>
      <c r="L14" s="43"/>
      <c r="M14" s="13">
        <f t="shared" si="0"/>
      </c>
      <c r="N14" s="7">
        <f t="shared" si="1"/>
      </c>
      <c r="O14" s="5">
        <f t="shared" si="2"/>
      </c>
      <c r="P14" s="17">
        <f t="shared" si="3"/>
      </c>
      <c r="R14" s="2" t="s">
        <v>72</v>
      </c>
      <c r="S14" s="47">
        <v>109</v>
      </c>
      <c r="T14" s="46">
        <f t="shared" si="4"/>
        <v>98</v>
      </c>
    </row>
    <row r="15" spans="2:20" ht="17.25" thickBot="1" thickTop="1">
      <c r="B15" s="4">
        <v>39668</v>
      </c>
      <c r="C15" s="29">
        <f t="shared" si="5"/>
        <v>500000</v>
      </c>
      <c r="D15" s="48" t="s">
        <v>35</v>
      </c>
      <c r="E15" s="9" t="s">
        <v>2</v>
      </c>
      <c r="F15" s="11"/>
      <c r="G15" s="43"/>
      <c r="H15" s="44"/>
      <c r="I15" s="45"/>
      <c r="J15" s="22">
        <f t="shared" si="6"/>
      </c>
      <c r="K15" s="14" t="s">
        <v>68</v>
      </c>
      <c r="L15" s="43"/>
      <c r="M15" s="13">
        <f t="shared" si="0"/>
      </c>
      <c r="N15" s="7">
        <f t="shared" si="1"/>
      </c>
      <c r="O15" s="5">
        <f t="shared" si="2"/>
      </c>
      <c r="P15" s="17">
        <f t="shared" si="3"/>
      </c>
      <c r="R15" s="2" t="s">
        <v>73</v>
      </c>
      <c r="S15" s="47">
        <v>193</v>
      </c>
      <c r="T15" s="46">
        <f t="shared" si="4"/>
        <v>98</v>
      </c>
    </row>
    <row r="16" spans="2:20" ht="17.25" thickBot="1" thickTop="1">
      <c r="B16" s="4">
        <v>39671</v>
      </c>
      <c r="C16" s="29">
        <f t="shared" si="5"/>
        <v>500000</v>
      </c>
      <c r="D16" s="48" t="s">
        <v>35</v>
      </c>
      <c r="E16" s="9" t="s">
        <v>2</v>
      </c>
      <c r="F16" s="11"/>
      <c r="G16" s="43"/>
      <c r="H16" s="44"/>
      <c r="I16" s="45"/>
      <c r="J16" s="22">
        <f t="shared" si="6"/>
      </c>
      <c r="K16" s="14" t="s">
        <v>68</v>
      </c>
      <c r="L16" s="43"/>
      <c r="M16" s="13">
        <f t="shared" si="0"/>
      </c>
      <c r="N16" s="7">
        <f t="shared" si="1"/>
      </c>
      <c r="O16" s="5">
        <f t="shared" si="2"/>
      </c>
      <c r="P16" s="17">
        <f t="shared" si="3"/>
      </c>
      <c r="R16" s="2" t="s">
        <v>74</v>
      </c>
      <c r="S16" s="47">
        <v>98</v>
      </c>
      <c r="T16" s="46">
        <f t="shared" si="4"/>
        <v>98</v>
      </c>
    </row>
    <row r="17" spans="2:20" ht="17.25" thickBot="1" thickTop="1">
      <c r="B17" s="4">
        <v>39672</v>
      </c>
      <c r="C17" s="29">
        <f t="shared" si="5"/>
        <v>500000</v>
      </c>
      <c r="D17" s="48" t="s">
        <v>35</v>
      </c>
      <c r="E17" s="9" t="s">
        <v>2</v>
      </c>
      <c r="F17" s="11"/>
      <c r="G17" s="43"/>
      <c r="H17" s="44"/>
      <c r="I17" s="45"/>
      <c r="J17" s="22">
        <f t="shared" si="6"/>
      </c>
      <c r="K17" s="14" t="s">
        <v>68</v>
      </c>
      <c r="L17" s="43"/>
      <c r="M17" s="13">
        <f t="shared" si="0"/>
      </c>
      <c r="N17" s="7">
        <f t="shared" si="1"/>
      </c>
      <c r="O17" s="5">
        <f t="shared" si="2"/>
      </c>
      <c r="P17" s="17">
        <f t="shared" si="3"/>
      </c>
      <c r="R17" s="2" t="s">
        <v>75</v>
      </c>
      <c r="S17" s="2"/>
      <c r="T17" s="46">
        <f t="shared" si="4"/>
        <v>98</v>
      </c>
    </row>
    <row r="18" spans="2:20" ht="17.25" thickBot="1" thickTop="1">
      <c r="B18" s="4">
        <v>39673</v>
      </c>
      <c r="C18" s="29">
        <f t="shared" si="5"/>
        <v>500000</v>
      </c>
      <c r="D18" s="48" t="s">
        <v>35</v>
      </c>
      <c r="E18" s="9" t="s">
        <v>0</v>
      </c>
      <c r="F18" s="11">
        <v>10000</v>
      </c>
      <c r="G18" s="43">
        <v>2.0592</v>
      </c>
      <c r="H18" s="44">
        <v>2.0534</v>
      </c>
      <c r="I18" s="45">
        <v>2.0627</v>
      </c>
      <c r="J18" s="22">
        <f t="shared" si="6"/>
        <v>0.6034482758620149</v>
      </c>
      <c r="K18" s="14" t="s">
        <v>68</v>
      </c>
      <c r="L18" s="43">
        <v>2.0627</v>
      </c>
      <c r="M18" s="13">
        <f t="shared" si="0"/>
        <v>34.999999999998366</v>
      </c>
      <c r="N18" s="7">
        <f t="shared" si="1"/>
        <v>3429.99999999984</v>
      </c>
      <c r="O18" s="5">
        <f t="shared" si="2"/>
        <v>2.018016</v>
      </c>
      <c r="P18" s="17" t="str">
        <f t="shared" si="3"/>
        <v>○</v>
      </c>
      <c r="R18" s="2" t="s">
        <v>76</v>
      </c>
      <c r="S18" s="2"/>
      <c r="T18" s="46">
        <f t="shared" si="4"/>
        <v>98</v>
      </c>
    </row>
    <row r="19" spans="2:20" ht="17.25" thickBot="1" thickTop="1">
      <c r="B19" s="4">
        <v>39674</v>
      </c>
      <c r="C19" s="29">
        <f t="shared" si="5"/>
        <v>503429.9999999998</v>
      </c>
      <c r="D19" s="48" t="s">
        <v>35</v>
      </c>
      <c r="E19" s="9" t="s">
        <v>0</v>
      </c>
      <c r="F19" s="11">
        <v>10000</v>
      </c>
      <c r="G19" s="43">
        <v>2.025</v>
      </c>
      <c r="H19" s="44">
        <v>2.0127</v>
      </c>
      <c r="I19" s="45">
        <v>2.0402</v>
      </c>
      <c r="J19" s="22">
        <f t="shared" si="6"/>
        <v>1.2357723577236102</v>
      </c>
      <c r="K19" s="14" t="s">
        <v>68</v>
      </c>
      <c r="L19" s="43">
        <v>2.0402</v>
      </c>
      <c r="M19" s="13">
        <f t="shared" si="0"/>
        <v>152.00000000000102</v>
      </c>
      <c r="N19" s="7">
        <f t="shared" si="1"/>
        <v>14896.000000000102</v>
      </c>
      <c r="O19" s="5">
        <f t="shared" si="2"/>
        <v>1.9845</v>
      </c>
      <c r="P19" s="17" t="str">
        <f t="shared" si="3"/>
        <v>○</v>
      </c>
      <c r="R19" s="2" t="s">
        <v>77</v>
      </c>
      <c r="S19" s="2"/>
      <c r="T19" s="46">
        <f t="shared" si="4"/>
        <v>98</v>
      </c>
    </row>
    <row r="20" spans="2:20" ht="17.25" thickBot="1" thickTop="1">
      <c r="B20" s="4">
        <v>39675</v>
      </c>
      <c r="C20" s="29">
        <f t="shared" si="5"/>
        <v>518325.99999999994</v>
      </c>
      <c r="D20" s="48" t="s">
        <v>35</v>
      </c>
      <c r="E20" s="9" t="s">
        <v>2</v>
      </c>
      <c r="F20" s="11"/>
      <c r="G20" s="43"/>
      <c r="H20" s="44"/>
      <c r="I20" s="45"/>
      <c r="J20" s="22">
        <f t="shared" si="6"/>
      </c>
      <c r="K20" s="14" t="s">
        <v>68</v>
      </c>
      <c r="L20" s="43"/>
      <c r="M20" s="13">
        <f t="shared" si="0"/>
      </c>
      <c r="N20" s="7">
        <f t="shared" si="1"/>
      </c>
      <c r="O20" s="5">
        <f t="shared" si="2"/>
      </c>
      <c r="P20" s="17">
        <f t="shared" si="3"/>
      </c>
      <c r="R20" s="1" t="s">
        <v>70</v>
      </c>
      <c r="S20" s="2"/>
      <c r="T20" s="46">
        <f t="shared" si="4"/>
        <v>98</v>
      </c>
    </row>
    <row r="21" spans="2:20" ht="17.25" thickBot="1" thickTop="1">
      <c r="B21" s="4">
        <v>39678</v>
      </c>
      <c r="C21" s="29">
        <f t="shared" si="5"/>
        <v>518325.99999999994</v>
      </c>
      <c r="D21" s="48" t="s">
        <v>35</v>
      </c>
      <c r="E21" s="9" t="s">
        <v>2</v>
      </c>
      <c r="F21" s="11"/>
      <c r="G21" s="43"/>
      <c r="H21" s="44"/>
      <c r="I21" s="45"/>
      <c r="J21" s="22">
        <f t="shared" si="6"/>
      </c>
      <c r="K21" s="14" t="s">
        <v>68</v>
      </c>
      <c r="L21" s="43"/>
      <c r="M21" s="13">
        <f t="shared" si="0"/>
      </c>
      <c r="N21" s="7">
        <f t="shared" si="1"/>
      </c>
      <c r="O21" s="5">
        <f t="shared" si="2"/>
      </c>
      <c r="P21" s="17">
        <f t="shared" si="3"/>
      </c>
      <c r="R21" s="2"/>
      <c r="T21" s="46">
        <f t="shared" si="4"/>
        <v>98</v>
      </c>
    </row>
    <row r="22" spans="2:20" ht="17.25" thickBot="1" thickTop="1">
      <c r="B22" s="4">
        <v>39679</v>
      </c>
      <c r="C22" s="29">
        <f t="shared" si="5"/>
        <v>518325.99999999994</v>
      </c>
      <c r="D22" s="48" t="s">
        <v>35</v>
      </c>
      <c r="E22" s="9" t="s">
        <v>2</v>
      </c>
      <c r="F22" s="11"/>
      <c r="G22" s="43"/>
      <c r="H22" s="44"/>
      <c r="I22" s="45"/>
      <c r="J22" s="22">
        <f>IF(F22="","",IF(D22="－","∞",ABS((I22-G22))/(ABS(H22-G22))))</f>
      </c>
      <c r="K22" s="14" t="s">
        <v>68</v>
      </c>
      <c r="L22" s="43"/>
      <c r="M22" s="13">
        <f t="shared" si="0"/>
      </c>
      <c r="N22" s="7">
        <f t="shared" si="1"/>
      </c>
      <c r="O22" s="5">
        <f t="shared" si="2"/>
      </c>
      <c r="P22" s="17">
        <f t="shared" si="3"/>
      </c>
      <c r="R22" s="2"/>
      <c r="T22" s="46">
        <f t="shared" si="4"/>
        <v>98</v>
      </c>
    </row>
    <row r="23" spans="2:20" ht="17.25" thickBot="1" thickTop="1">
      <c r="B23" s="4">
        <v>39680</v>
      </c>
      <c r="C23" s="29">
        <f t="shared" si="5"/>
        <v>518325.99999999994</v>
      </c>
      <c r="D23" s="48" t="s">
        <v>35</v>
      </c>
      <c r="E23" s="9" t="s">
        <v>2</v>
      </c>
      <c r="F23" s="11"/>
      <c r="G23" s="43"/>
      <c r="H23" s="44"/>
      <c r="I23" s="45"/>
      <c r="J23" s="22">
        <f>IF(F23="","",IF(D23="－","∞",ABS((I23-G23))/(ABS(H23-G23))))</f>
      </c>
      <c r="K23" s="14" t="s">
        <v>68</v>
      </c>
      <c r="L23" s="43"/>
      <c r="M23" s="13">
        <f t="shared" si="0"/>
      </c>
      <c r="N23" s="7">
        <f t="shared" si="1"/>
      </c>
      <c r="O23" s="5">
        <f t="shared" si="2"/>
      </c>
      <c r="P23" s="17">
        <f t="shared" si="3"/>
      </c>
      <c r="T23" s="46">
        <f t="shared" si="4"/>
        <v>98</v>
      </c>
    </row>
    <row r="24" spans="2:20" ht="17.25" thickBot="1" thickTop="1">
      <c r="B24" s="4">
        <v>39681</v>
      </c>
      <c r="C24" s="29">
        <f t="shared" si="5"/>
        <v>518325.99999999994</v>
      </c>
      <c r="D24" s="48" t="s">
        <v>35</v>
      </c>
      <c r="E24" s="9" t="s">
        <v>2</v>
      </c>
      <c r="F24" s="11"/>
      <c r="G24" s="43"/>
      <c r="H24" s="44"/>
      <c r="I24" s="45"/>
      <c r="J24" s="22">
        <f aca="true" t="shared" si="7" ref="J24:J32">IF(F24="","",IF(D24="－","∞",ABS((I24-G24))/(ABS(H24-G24))))</f>
      </c>
      <c r="K24" s="14" t="s">
        <v>68</v>
      </c>
      <c r="L24" s="43"/>
      <c r="M24" s="13">
        <f t="shared" si="0"/>
      </c>
      <c r="N24" s="7">
        <f t="shared" si="1"/>
      </c>
      <c r="O24" s="5">
        <f t="shared" si="2"/>
      </c>
      <c r="P24" s="17">
        <f t="shared" si="3"/>
      </c>
      <c r="T24" s="46">
        <f t="shared" si="4"/>
        <v>98</v>
      </c>
    </row>
    <row r="25" spans="2:20" ht="17.25" thickBot="1" thickTop="1">
      <c r="B25" s="4">
        <v>39682</v>
      </c>
      <c r="C25" s="29">
        <f t="shared" si="5"/>
        <v>518325.99999999994</v>
      </c>
      <c r="D25" s="48" t="s">
        <v>35</v>
      </c>
      <c r="E25" s="9" t="s">
        <v>2</v>
      </c>
      <c r="F25" s="11"/>
      <c r="G25" s="43"/>
      <c r="H25" s="44"/>
      <c r="I25" s="45"/>
      <c r="J25" s="22">
        <f t="shared" si="7"/>
      </c>
      <c r="K25" s="14" t="s">
        <v>68</v>
      </c>
      <c r="L25" s="43"/>
      <c r="M25" s="13">
        <f t="shared" si="0"/>
      </c>
      <c r="N25" s="7">
        <f t="shared" si="1"/>
      </c>
      <c r="O25" s="5">
        <f t="shared" si="2"/>
      </c>
      <c r="P25" s="17">
        <f t="shared" si="3"/>
      </c>
      <c r="T25" s="46">
        <f t="shared" si="4"/>
        <v>98</v>
      </c>
    </row>
    <row r="26" spans="2:20" ht="17.25" thickBot="1" thickTop="1">
      <c r="B26" s="4">
        <v>39685</v>
      </c>
      <c r="C26" s="29">
        <f t="shared" si="5"/>
        <v>518325.99999999994</v>
      </c>
      <c r="D26" s="48" t="s">
        <v>35</v>
      </c>
      <c r="E26" s="9" t="s">
        <v>2</v>
      </c>
      <c r="F26" s="11"/>
      <c r="G26" s="43"/>
      <c r="H26" s="44"/>
      <c r="I26" s="45"/>
      <c r="J26" s="22">
        <f t="shared" si="7"/>
      </c>
      <c r="K26" s="14" t="s">
        <v>68</v>
      </c>
      <c r="L26" s="43"/>
      <c r="M26" s="13">
        <f t="shared" si="0"/>
      </c>
      <c r="N26" s="7">
        <f t="shared" si="1"/>
      </c>
      <c r="O26" s="5">
        <f t="shared" si="2"/>
      </c>
      <c r="P26" s="17">
        <f t="shared" si="3"/>
      </c>
      <c r="T26" s="46">
        <f t="shared" si="4"/>
        <v>98</v>
      </c>
    </row>
    <row r="27" spans="2:20" ht="17.25" thickBot="1" thickTop="1">
      <c r="B27" s="4">
        <v>39686</v>
      </c>
      <c r="C27" s="29">
        <f t="shared" si="5"/>
        <v>518325.99999999994</v>
      </c>
      <c r="D27" s="48" t="s">
        <v>35</v>
      </c>
      <c r="E27" s="9" t="s">
        <v>2</v>
      </c>
      <c r="F27" s="11"/>
      <c r="G27" s="43"/>
      <c r="H27" s="44"/>
      <c r="I27" s="45"/>
      <c r="J27" s="22">
        <f t="shared" si="7"/>
      </c>
      <c r="K27" s="14" t="s">
        <v>68</v>
      </c>
      <c r="L27" s="43"/>
      <c r="M27" s="13">
        <f t="shared" si="0"/>
      </c>
      <c r="N27" s="7">
        <f t="shared" si="1"/>
      </c>
      <c r="O27" s="5">
        <f t="shared" si="2"/>
      </c>
      <c r="P27" s="17">
        <f t="shared" si="3"/>
      </c>
      <c r="T27" s="46">
        <f t="shared" si="4"/>
        <v>98</v>
      </c>
    </row>
    <row r="28" spans="2:20" ht="17.25" thickBot="1" thickTop="1">
      <c r="B28" s="4">
        <v>39687</v>
      </c>
      <c r="C28" s="29">
        <f t="shared" si="5"/>
        <v>518325.99999999994</v>
      </c>
      <c r="D28" s="48" t="s">
        <v>35</v>
      </c>
      <c r="E28" s="9" t="s">
        <v>2</v>
      </c>
      <c r="F28" s="11"/>
      <c r="G28" s="43"/>
      <c r="H28" s="44"/>
      <c r="I28" s="45"/>
      <c r="J28" s="22">
        <f t="shared" si="7"/>
      </c>
      <c r="K28" s="14" t="s">
        <v>68</v>
      </c>
      <c r="L28" s="43"/>
      <c r="M28" s="13">
        <f t="shared" si="0"/>
      </c>
      <c r="N28" s="7">
        <f t="shared" si="1"/>
      </c>
      <c r="O28" s="5">
        <f t="shared" si="2"/>
      </c>
      <c r="P28" s="17">
        <f t="shared" si="3"/>
      </c>
      <c r="T28" s="46">
        <f t="shared" si="4"/>
        <v>98</v>
      </c>
    </row>
    <row r="29" spans="2:20" ht="17.25" thickBot="1" thickTop="1">
      <c r="B29" s="4">
        <v>39688</v>
      </c>
      <c r="C29" s="29">
        <f t="shared" si="5"/>
        <v>518325.99999999994</v>
      </c>
      <c r="D29" s="48" t="s">
        <v>35</v>
      </c>
      <c r="E29" s="9" t="s">
        <v>2</v>
      </c>
      <c r="F29" s="11"/>
      <c r="G29" s="43"/>
      <c r="H29" s="44"/>
      <c r="I29" s="45"/>
      <c r="J29" s="22">
        <f t="shared" si="7"/>
      </c>
      <c r="K29" s="14" t="s">
        <v>68</v>
      </c>
      <c r="L29" s="43"/>
      <c r="M29" s="13">
        <f t="shared" si="0"/>
      </c>
      <c r="N29" s="7">
        <f t="shared" si="1"/>
      </c>
      <c r="O29" s="5">
        <f t="shared" si="2"/>
      </c>
      <c r="P29" s="17">
        <f t="shared" si="3"/>
      </c>
      <c r="T29" s="46">
        <f t="shared" si="4"/>
        <v>98</v>
      </c>
    </row>
    <row r="30" spans="2:20" ht="17.25" thickBot="1" thickTop="1">
      <c r="B30" s="4">
        <v>39689</v>
      </c>
      <c r="C30" s="29">
        <f t="shared" si="5"/>
        <v>518325.99999999994</v>
      </c>
      <c r="D30" s="48" t="s">
        <v>35</v>
      </c>
      <c r="E30" s="9" t="s">
        <v>2</v>
      </c>
      <c r="F30" s="11"/>
      <c r="G30" s="43"/>
      <c r="H30" s="44"/>
      <c r="I30" s="45"/>
      <c r="J30" s="22">
        <f t="shared" si="7"/>
      </c>
      <c r="K30" s="14" t="s">
        <v>68</v>
      </c>
      <c r="L30" s="43"/>
      <c r="M30" s="13">
        <f t="shared" si="0"/>
      </c>
      <c r="N30" s="7">
        <f t="shared" si="1"/>
      </c>
      <c r="O30" s="5">
        <f t="shared" si="2"/>
      </c>
      <c r="P30" s="17">
        <f t="shared" si="3"/>
      </c>
      <c r="T30" s="46">
        <f t="shared" si="4"/>
        <v>98</v>
      </c>
    </row>
    <row r="31" spans="2:20" ht="17.25" thickBot="1" thickTop="1">
      <c r="B31" s="4">
        <v>39692</v>
      </c>
      <c r="C31" s="29">
        <f t="shared" si="5"/>
        <v>518325.99999999994</v>
      </c>
      <c r="D31" s="48" t="s">
        <v>35</v>
      </c>
      <c r="E31" s="9" t="s">
        <v>2</v>
      </c>
      <c r="F31" s="11"/>
      <c r="G31" s="43"/>
      <c r="H31" s="44"/>
      <c r="I31" s="45"/>
      <c r="J31" s="22">
        <f t="shared" si="7"/>
      </c>
      <c r="K31" s="14" t="s">
        <v>68</v>
      </c>
      <c r="L31" s="43"/>
      <c r="M31" s="13">
        <f t="shared" si="0"/>
      </c>
      <c r="N31" s="7">
        <f t="shared" si="1"/>
      </c>
      <c r="O31" s="5">
        <f t="shared" si="2"/>
      </c>
      <c r="P31" s="17">
        <f t="shared" si="3"/>
      </c>
      <c r="T31" s="46">
        <f t="shared" si="4"/>
        <v>98</v>
      </c>
    </row>
    <row r="32" spans="2:20" ht="17.25" thickBot="1" thickTop="1">
      <c r="B32" s="4">
        <v>39693</v>
      </c>
      <c r="C32" s="29">
        <f t="shared" si="5"/>
        <v>518325.99999999994</v>
      </c>
      <c r="D32" s="48" t="s">
        <v>35</v>
      </c>
      <c r="E32" s="9" t="s">
        <v>2</v>
      </c>
      <c r="F32" s="11"/>
      <c r="G32" s="43"/>
      <c r="H32" s="44"/>
      <c r="I32" s="45"/>
      <c r="J32" s="22">
        <f t="shared" si="7"/>
      </c>
      <c r="K32" s="14" t="s">
        <v>68</v>
      </c>
      <c r="L32" s="43"/>
      <c r="M32" s="13">
        <f t="shared" si="0"/>
      </c>
      <c r="N32" s="7">
        <f t="shared" si="1"/>
      </c>
      <c r="O32" s="5">
        <f t="shared" si="2"/>
      </c>
      <c r="P32" s="17">
        <f t="shared" si="3"/>
      </c>
      <c r="T32" s="46">
        <f t="shared" si="4"/>
        <v>98</v>
      </c>
    </row>
    <row r="33" spans="2:20" ht="17.25" thickBot="1" thickTop="1">
      <c r="B33" s="4">
        <v>39694</v>
      </c>
      <c r="C33" s="29">
        <f t="shared" si="5"/>
        <v>518325.99999999994</v>
      </c>
      <c r="D33" s="48" t="s">
        <v>35</v>
      </c>
      <c r="E33" s="9" t="s">
        <v>0</v>
      </c>
      <c r="F33" s="11">
        <v>10000</v>
      </c>
      <c r="G33" s="43">
        <v>1.9712</v>
      </c>
      <c r="H33" s="44">
        <v>1.9622</v>
      </c>
      <c r="I33" s="45">
        <v>1.9756</v>
      </c>
      <c r="J33" s="22">
        <f>IF(F33="","",IF(D33="－","∞",ABS((I33-G33))/(ABS(H33-G33))))</f>
        <v>0.48888888888887794</v>
      </c>
      <c r="K33" s="14" t="s">
        <v>68</v>
      </c>
      <c r="L33" s="43">
        <v>1.9756</v>
      </c>
      <c r="M33" s="13">
        <f t="shared" si="0"/>
        <v>43.999999999999595</v>
      </c>
      <c r="N33" s="7">
        <f t="shared" si="1"/>
        <v>4311.99999999996</v>
      </c>
      <c r="O33" s="5">
        <f t="shared" si="2"/>
        <v>1.931776</v>
      </c>
      <c r="P33" s="17" t="str">
        <f t="shared" si="3"/>
        <v>○</v>
      </c>
      <c r="T33" s="46">
        <f t="shared" si="4"/>
        <v>98</v>
      </c>
    </row>
    <row r="34" spans="2:20" ht="17.25" thickBot="1" thickTop="1">
      <c r="B34" s="4">
        <v>39695</v>
      </c>
      <c r="C34" s="29">
        <f t="shared" si="5"/>
        <v>522637.9999999999</v>
      </c>
      <c r="D34" s="48" t="s">
        <v>35</v>
      </c>
      <c r="E34" s="9" t="s">
        <v>0</v>
      </c>
      <c r="F34" s="11">
        <v>10000</v>
      </c>
      <c r="G34" s="43">
        <v>1.9622</v>
      </c>
      <c r="H34" s="44">
        <v>1.9548</v>
      </c>
      <c r="I34" s="45">
        <v>1.9673</v>
      </c>
      <c r="J34" s="22">
        <f>IF(F34="","",IF(D34="－","∞",ABS((I34-G34))/(ABS(H34-G34))))</f>
        <v>0.6891891891892171</v>
      </c>
      <c r="K34" s="14" t="s">
        <v>68</v>
      </c>
      <c r="L34" s="43">
        <v>1.9673</v>
      </c>
      <c r="M34" s="13">
        <f t="shared" si="0"/>
        <v>51.000000000001044</v>
      </c>
      <c r="N34" s="7">
        <f t="shared" si="1"/>
        <v>4998.000000000102</v>
      </c>
      <c r="O34" s="5">
        <f t="shared" si="2"/>
        <v>1.922956</v>
      </c>
      <c r="P34" s="17" t="str">
        <f t="shared" si="3"/>
        <v>○</v>
      </c>
      <c r="T34" s="46">
        <f t="shared" si="4"/>
        <v>98</v>
      </c>
    </row>
    <row r="35" spans="2:20" ht="17.25" thickBot="1" thickTop="1">
      <c r="B35" s="4">
        <v>39696</v>
      </c>
      <c r="C35" s="29">
        <f t="shared" si="5"/>
        <v>527636</v>
      </c>
      <c r="D35" s="48" t="s">
        <v>35</v>
      </c>
      <c r="E35" s="9" t="s">
        <v>0</v>
      </c>
      <c r="F35" s="11">
        <v>10000</v>
      </c>
      <c r="G35" s="43">
        <v>1.9575</v>
      </c>
      <c r="H35" s="44">
        <v>1.9478</v>
      </c>
      <c r="I35" s="45">
        <v>1.9636</v>
      </c>
      <c r="J35" s="22">
        <f aca="true" t="shared" si="8" ref="J35:J42">IF(F35="","",IF(D35="－","∞",ABS((I35-G35))/(ABS(H35-G35))))</f>
        <v>0.62886597938144</v>
      </c>
      <c r="K35" s="14" t="s">
        <v>68</v>
      </c>
      <c r="L35" s="43">
        <v>1.9636</v>
      </c>
      <c r="M35" s="13">
        <f t="shared" si="0"/>
        <v>60.99999999999994</v>
      </c>
      <c r="N35" s="7">
        <f t="shared" si="1"/>
        <v>5977.999999999994</v>
      </c>
      <c r="O35" s="5">
        <f t="shared" si="2"/>
        <v>1.91835</v>
      </c>
      <c r="P35" s="17" t="str">
        <f t="shared" si="3"/>
        <v>○</v>
      </c>
      <c r="T35" s="46">
        <f t="shared" si="4"/>
        <v>98</v>
      </c>
    </row>
    <row r="36" spans="2:20" ht="17.25" thickBot="1" thickTop="1">
      <c r="B36" s="4">
        <v>39699</v>
      </c>
      <c r="C36" s="29">
        <f t="shared" si="5"/>
        <v>533614</v>
      </c>
      <c r="D36" s="48" t="s">
        <v>35</v>
      </c>
      <c r="E36" s="9" t="s">
        <v>2</v>
      </c>
      <c r="F36" s="11"/>
      <c r="G36" s="43"/>
      <c r="H36" s="44"/>
      <c r="I36" s="45"/>
      <c r="J36" s="22">
        <f t="shared" si="8"/>
      </c>
      <c r="K36" s="14" t="s">
        <v>68</v>
      </c>
      <c r="L36" s="43"/>
      <c r="M36" s="13">
        <f t="shared" si="0"/>
      </c>
      <c r="N36" s="7">
        <f t="shared" si="1"/>
      </c>
      <c r="O36" s="5">
        <f t="shared" si="2"/>
      </c>
      <c r="P36" s="17">
        <f t="shared" si="3"/>
      </c>
      <c r="T36" s="46">
        <f t="shared" si="4"/>
        <v>98</v>
      </c>
    </row>
    <row r="37" spans="2:20" ht="17.25" thickBot="1" thickTop="1">
      <c r="B37" s="4">
        <v>39700</v>
      </c>
      <c r="C37" s="29">
        <f t="shared" si="5"/>
        <v>533614</v>
      </c>
      <c r="D37" s="48" t="s">
        <v>35</v>
      </c>
      <c r="E37" s="9" t="s">
        <v>2</v>
      </c>
      <c r="F37" s="11"/>
      <c r="G37" s="43"/>
      <c r="H37" s="44"/>
      <c r="I37" s="45"/>
      <c r="J37" s="22">
        <f t="shared" si="8"/>
      </c>
      <c r="K37" s="14" t="s">
        <v>68</v>
      </c>
      <c r="L37" s="43"/>
      <c r="M37" s="13">
        <f t="shared" si="0"/>
      </c>
      <c r="N37" s="7">
        <f t="shared" si="1"/>
      </c>
      <c r="O37" s="5">
        <f t="shared" si="2"/>
      </c>
      <c r="P37" s="17">
        <f t="shared" si="3"/>
      </c>
      <c r="T37" s="46">
        <f t="shared" si="4"/>
        <v>98</v>
      </c>
    </row>
    <row r="38" spans="2:20" ht="17.25" thickBot="1" thickTop="1">
      <c r="B38" s="4">
        <v>39701</v>
      </c>
      <c r="C38" s="29">
        <f t="shared" si="5"/>
        <v>533614</v>
      </c>
      <c r="D38" s="48" t="s">
        <v>35</v>
      </c>
      <c r="E38" s="9" t="s">
        <v>2</v>
      </c>
      <c r="F38" s="11"/>
      <c r="G38" s="43"/>
      <c r="H38" s="44"/>
      <c r="I38" s="45"/>
      <c r="J38" s="22">
        <f t="shared" si="8"/>
      </c>
      <c r="K38" s="14" t="s">
        <v>68</v>
      </c>
      <c r="L38" s="43"/>
      <c r="M38" s="13">
        <f t="shared" si="0"/>
      </c>
      <c r="N38" s="7">
        <f t="shared" si="1"/>
      </c>
      <c r="O38" s="5">
        <f t="shared" si="2"/>
      </c>
      <c r="P38" s="17">
        <f t="shared" si="3"/>
      </c>
      <c r="T38" s="46">
        <f t="shared" si="4"/>
        <v>98</v>
      </c>
    </row>
    <row r="39" spans="2:20" ht="17.25" thickBot="1" thickTop="1">
      <c r="B39" s="4">
        <v>39702</v>
      </c>
      <c r="C39" s="29">
        <f t="shared" si="5"/>
        <v>533614</v>
      </c>
      <c r="D39" s="48" t="s">
        <v>35</v>
      </c>
      <c r="E39" s="9" t="s">
        <v>2</v>
      </c>
      <c r="F39" s="11"/>
      <c r="G39" s="43"/>
      <c r="H39" s="44"/>
      <c r="I39" s="45"/>
      <c r="J39" s="22">
        <f t="shared" si="8"/>
      </c>
      <c r="K39" s="14" t="s">
        <v>68</v>
      </c>
      <c r="L39" s="43"/>
      <c r="M39" s="13">
        <f t="shared" si="0"/>
      </c>
      <c r="N39" s="7">
        <f t="shared" si="1"/>
      </c>
      <c r="O39" s="5">
        <f t="shared" si="2"/>
      </c>
      <c r="P39" s="17">
        <f t="shared" si="3"/>
      </c>
      <c r="T39" s="46">
        <f t="shared" si="4"/>
        <v>98</v>
      </c>
    </row>
    <row r="40" spans="2:20" ht="17.25" thickBot="1" thickTop="1">
      <c r="B40" s="4">
        <v>39703</v>
      </c>
      <c r="C40" s="29">
        <f t="shared" si="5"/>
        <v>533614</v>
      </c>
      <c r="D40" s="48" t="s">
        <v>35</v>
      </c>
      <c r="E40" s="9" t="s">
        <v>2</v>
      </c>
      <c r="F40" s="11"/>
      <c r="G40" s="43"/>
      <c r="H40" s="44"/>
      <c r="I40" s="45"/>
      <c r="J40" s="22">
        <f t="shared" si="8"/>
      </c>
      <c r="K40" s="14" t="s">
        <v>68</v>
      </c>
      <c r="L40" s="43"/>
      <c r="M40" s="13">
        <f t="shared" si="0"/>
      </c>
      <c r="N40" s="7">
        <f t="shared" si="1"/>
      </c>
      <c r="O40" s="5">
        <f t="shared" si="2"/>
      </c>
      <c r="P40" s="17">
        <f t="shared" si="3"/>
      </c>
      <c r="T40" s="46">
        <f t="shared" si="4"/>
        <v>98</v>
      </c>
    </row>
    <row r="41" spans="2:20" ht="17.25" thickBot="1" thickTop="1">
      <c r="B41" s="4">
        <v>39706</v>
      </c>
      <c r="C41" s="29">
        <f t="shared" si="5"/>
        <v>533614</v>
      </c>
      <c r="D41" s="48" t="s">
        <v>35</v>
      </c>
      <c r="E41" s="9" t="s">
        <v>2</v>
      </c>
      <c r="F41" s="11"/>
      <c r="G41" s="43"/>
      <c r="H41" s="44"/>
      <c r="I41" s="45"/>
      <c r="J41" s="22">
        <f t="shared" si="8"/>
      </c>
      <c r="K41" s="14" t="s">
        <v>68</v>
      </c>
      <c r="L41" s="43"/>
      <c r="M41" s="13">
        <f t="shared" si="0"/>
      </c>
      <c r="N41" s="7">
        <f t="shared" si="1"/>
      </c>
      <c r="O41" s="5">
        <f t="shared" si="2"/>
      </c>
      <c r="P41" s="17">
        <f t="shared" si="3"/>
      </c>
      <c r="T41" s="46">
        <f t="shared" si="4"/>
        <v>98</v>
      </c>
    </row>
    <row r="42" spans="2:20" ht="17.25" thickBot="1" thickTop="1">
      <c r="B42" s="4">
        <v>39707</v>
      </c>
      <c r="C42" s="29">
        <f t="shared" si="5"/>
        <v>533614</v>
      </c>
      <c r="D42" s="48" t="s">
        <v>35</v>
      </c>
      <c r="E42" s="9" t="s">
        <v>2</v>
      </c>
      <c r="F42" s="11"/>
      <c r="G42" s="43"/>
      <c r="H42" s="44"/>
      <c r="I42" s="45"/>
      <c r="J42" s="22">
        <f t="shared" si="8"/>
      </c>
      <c r="K42" s="14" t="s">
        <v>68</v>
      </c>
      <c r="L42" s="43"/>
      <c r="M42" s="13">
        <f t="shared" si="0"/>
      </c>
      <c r="N42" s="7">
        <f t="shared" si="1"/>
      </c>
      <c r="O42" s="5">
        <f t="shared" si="2"/>
      </c>
      <c r="P42" s="17">
        <f t="shared" si="3"/>
      </c>
      <c r="T42" s="46">
        <f t="shared" si="4"/>
        <v>98</v>
      </c>
    </row>
    <row r="43" spans="2:20" ht="17.25" thickBot="1" thickTop="1">
      <c r="B43" s="4">
        <v>39708</v>
      </c>
      <c r="C43" s="29">
        <f t="shared" si="5"/>
        <v>533614</v>
      </c>
      <c r="D43" s="48" t="s">
        <v>35</v>
      </c>
      <c r="E43" s="9" t="s">
        <v>2</v>
      </c>
      <c r="F43" s="11"/>
      <c r="G43" s="43"/>
      <c r="H43" s="44"/>
      <c r="I43" s="45"/>
      <c r="J43" s="22">
        <f>IF(F43="","",IF(D43="－","∞",ABS((I43-G43))/(ABS(H43-G43))))</f>
      </c>
      <c r="K43" s="14" t="s">
        <v>68</v>
      </c>
      <c r="L43" s="43"/>
      <c r="M43" s="13">
        <f aca="true" t="shared" si="9" ref="M43:M74">IF(L43="","",(IF(E43="買",(L43-G43)*10000,(G43-L43)*10000)))</f>
      </c>
      <c r="N43" s="7">
        <f aca="true" t="shared" si="10" ref="N43:N74">IF(M43="","",M43*F43*T43/10000)</f>
      </c>
      <c r="O43" s="5">
        <f aca="true" t="shared" si="11" ref="O43:O74">IF(F43="","",F43*G43*T43/$B$3)</f>
      </c>
      <c r="P43" s="17">
        <f aca="true" t="shared" si="12" ref="P43:P74">IF(M43="","",IF(M43&lt;0,"×","○"))</f>
      </c>
      <c r="T43" s="46">
        <f aca="true" t="shared" si="13" ref="T43:T74">IF(D43=$R$13,$S$16,(IF(D43=$R$19,$S$16,(IF(D43=$R$16,$S$16,(IF(D43=$R$14,$S$15,(IF(D43=$R$10,$S$13,$S$14)))))))))</f>
        <v>98</v>
      </c>
    </row>
    <row r="44" spans="2:20" ht="17.25" thickBot="1" thickTop="1">
      <c r="B44" s="4">
        <v>39709</v>
      </c>
      <c r="C44" s="29">
        <f aca="true" t="shared" si="14" ref="C44:C75">C43+IF(N43="",0,N43)</f>
        <v>533614</v>
      </c>
      <c r="D44" s="48" t="s">
        <v>35</v>
      </c>
      <c r="E44" s="9" t="s">
        <v>2</v>
      </c>
      <c r="F44" s="11"/>
      <c r="G44" s="43"/>
      <c r="H44" s="44"/>
      <c r="I44" s="45"/>
      <c r="J44" s="22">
        <f>IF(F44="","",IF(D44="－","∞",ABS((I44-G44))/(ABS(H44-G44))))</f>
      </c>
      <c r="K44" s="14" t="s">
        <v>68</v>
      </c>
      <c r="L44" s="43"/>
      <c r="M44" s="13">
        <f t="shared" si="9"/>
      </c>
      <c r="N44" s="7">
        <f t="shared" si="10"/>
      </c>
      <c r="O44" s="5">
        <f t="shared" si="11"/>
      </c>
      <c r="P44" s="17">
        <f t="shared" si="12"/>
      </c>
      <c r="T44" s="46">
        <f t="shared" si="13"/>
        <v>98</v>
      </c>
    </row>
    <row r="45" spans="2:20" ht="17.25" thickBot="1" thickTop="1">
      <c r="B45" s="4">
        <v>39710</v>
      </c>
      <c r="C45" s="29">
        <f t="shared" si="14"/>
        <v>533614</v>
      </c>
      <c r="D45" s="48" t="s">
        <v>35</v>
      </c>
      <c r="E45" s="9" t="s">
        <v>2</v>
      </c>
      <c r="F45" s="11"/>
      <c r="G45" s="43"/>
      <c r="H45" s="44"/>
      <c r="I45" s="45"/>
      <c r="J45" s="22">
        <f aca="true" t="shared" si="15" ref="J45:J52">IF(F45="","",IF(D45="－","∞",ABS((I45-G45))/(ABS(H45-G45))))</f>
      </c>
      <c r="K45" s="14" t="s">
        <v>68</v>
      </c>
      <c r="L45" s="43"/>
      <c r="M45" s="13">
        <f t="shared" si="9"/>
      </c>
      <c r="N45" s="7">
        <f t="shared" si="10"/>
      </c>
      <c r="O45" s="5">
        <f t="shared" si="11"/>
      </c>
      <c r="P45" s="17">
        <f t="shared" si="12"/>
      </c>
      <c r="T45" s="46">
        <f t="shared" si="13"/>
        <v>98</v>
      </c>
    </row>
    <row r="46" spans="2:20" ht="17.25" thickBot="1" thickTop="1">
      <c r="B46" s="4">
        <v>39713</v>
      </c>
      <c r="C46" s="29">
        <f t="shared" si="14"/>
        <v>533614</v>
      </c>
      <c r="D46" s="48" t="s">
        <v>35</v>
      </c>
      <c r="E46" s="9" t="s">
        <v>2</v>
      </c>
      <c r="F46" s="11"/>
      <c r="G46" s="43"/>
      <c r="H46" s="44"/>
      <c r="I46" s="45"/>
      <c r="J46" s="22">
        <f t="shared" si="15"/>
      </c>
      <c r="K46" s="14" t="s">
        <v>68</v>
      </c>
      <c r="L46" s="43"/>
      <c r="M46" s="13">
        <f t="shared" si="9"/>
      </c>
      <c r="N46" s="7">
        <f t="shared" si="10"/>
      </c>
      <c r="O46" s="5">
        <f t="shared" si="11"/>
      </c>
      <c r="P46" s="17">
        <f t="shared" si="12"/>
      </c>
      <c r="T46" s="46">
        <f t="shared" si="13"/>
        <v>98</v>
      </c>
    </row>
    <row r="47" spans="2:20" ht="17.25" thickBot="1" thickTop="1">
      <c r="B47" s="4">
        <v>39714</v>
      </c>
      <c r="C47" s="29">
        <f t="shared" si="14"/>
        <v>533614</v>
      </c>
      <c r="D47" s="48" t="s">
        <v>35</v>
      </c>
      <c r="E47" s="9" t="s">
        <v>2</v>
      </c>
      <c r="F47" s="11"/>
      <c r="G47" s="43"/>
      <c r="H47" s="44"/>
      <c r="I47" s="45"/>
      <c r="J47" s="22">
        <f t="shared" si="15"/>
      </c>
      <c r="K47" s="14" t="s">
        <v>68</v>
      </c>
      <c r="L47" s="43"/>
      <c r="M47" s="13">
        <f t="shared" si="9"/>
      </c>
      <c r="N47" s="7">
        <f t="shared" si="10"/>
      </c>
      <c r="O47" s="5">
        <f t="shared" si="11"/>
      </c>
      <c r="P47" s="17">
        <f t="shared" si="12"/>
      </c>
      <c r="T47" s="46">
        <f t="shared" si="13"/>
        <v>98</v>
      </c>
    </row>
    <row r="48" spans="2:20" ht="17.25" thickBot="1" thickTop="1">
      <c r="B48" s="4">
        <v>39715</v>
      </c>
      <c r="C48" s="29">
        <f t="shared" si="14"/>
        <v>533614</v>
      </c>
      <c r="D48" s="48" t="s">
        <v>35</v>
      </c>
      <c r="E48" s="9" t="s">
        <v>1</v>
      </c>
      <c r="F48" s="11">
        <v>10000</v>
      </c>
      <c r="G48" s="43">
        <v>2.0127</v>
      </c>
      <c r="H48" s="44">
        <v>2.0224</v>
      </c>
      <c r="I48" s="45">
        <v>2.006</v>
      </c>
      <c r="J48" s="22">
        <f t="shared" si="15"/>
        <v>0.6907216494845715</v>
      </c>
      <c r="K48" s="14" t="s">
        <v>68</v>
      </c>
      <c r="L48" s="43">
        <v>2.0224</v>
      </c>
      <c r="M48" s="13">
        <f t="shared" si="9"/>
        <v>-97.00000000000043</v>
      </c>
      <c r="N48" s="7">
        <f t="shared" si="10"/>
        <v>-9506.000000000042</v>
      </c>
      <c r="O48" s="5">
        <f t="shared" si="11"/>
        <v>1.972446</v>
      </c>
      <c r="P48" s="17" t="str">
        <f t="shared" si="12"/>
        <v>×</v>
      </c>
      <c r="T48" s="46">
        <f t="shared" si="13"/>
        <v>98</v>
      </c>
    </row>
    <row r="49" spans="2:20" ht="17.25" thickBot="1" thickTop="1">
      <c r="B49" s="4">
        <v>39716</v>
      </c>
      <c r="C49" s="29">
        <f t="shared" si="14"/>
        <v>524107.99999999994</v>
      </c>
      <c r="D49" s="48" t="s">
        <v>35</v>
      </c>
      <c r="E49" s="9" t="s">
        <v>2</v>
      </c>
      <c r="F49" s="11"/>
      <c r="G49" s="43"/>
      <c r="H49" s="44"/>
      <c r="I49" s="45"/>
      <c r="J49" s="22">
        <f t="shared" si="15"/>
      </c>
      <c r="K49" s="14" t="s">
        <v>68</v>
      </c>
      <c r="L49" s="43"/>
      <c r="M49" s="13">
        <f t="shared" si="9"/>
      </c>
      <c r="N49" s="7">
        <f t="shared" si="10"/>
      </c>
      <c r="O49" s="5">
        <f t="shared" si="11"/>
      </c>
      <c r="P49" s="17">
        <f t="shared" si="12"/>
      </c>
      <c r="T49" s="46">
        <f t="shared" si="13"/>
        <v>98</v>
      </c>
    </row>
    <row r="50" spans="2:20" ht="17.25" thickBot="1" thickTop="1">
      <c r="B50" s="4">
        <v>39717</v>
      </c>
      <c r="C50" s="29">
        <f t="shared" si="14"/>
        <v>524107.99999999994</v>
      </c>
      <c r="D50" s="48" t="s">
        <v>35</v>
      </c>
      <c r="E50" s="9" t="s">
        <v>0</v>
      </c>
      <c r="F50" s="11">
        <v>10000</v>
      </c>
      <c r="G50" s="43">
        <v>2.0015</v>
      </c>
      <c r="H50" s="44">
        <v>1.9923</v>
      </c>
      <c r="I50" s="45">
        <v>2.0069</v>
      </c>
      <c r="J50" s="22">
        <f t="shared" si="15"/>
        <v>0.5869565217391078</v>
      </c>
      <c r="K50" s="14" t="s">
        <v>68</v>
      </c>
      <c r="L50" s="43">
        <v>2.0069</v>
      </c>
      <c r="M50" s="13">
        <f t="shared" si="9"/>
        <v>53.999999999998494</v>
      </c>
      <c r="N50" s="7">
        <f t="shared" si="10"/>
        <v>5291.999999999853</v>
      </c>
      <c r="O50" s="5">
        <f t="shared" si="11"/>
        <v>1.96147</v>
      </c>
      <c r="P50" s="17" t="str">
        <f t="shared" si="12"/>
        <v>○</v>
      </c>
      <c r="T50" s="46">
        <f t="shared" si="13"/>
        <v>98</v>
      </c>
    </row>
    <row r="51" spans="2:20" ht="17.25" thickBot="1" thickTop="1">
      <c r="B51" s="4">
        <v>39720</v>
      </c>
      <c r="C51" s="29">
        <f t="shared" si="14"/>
        <v>529399.9999999998</v>
      </c>
      <c r="D51" s="48" t="s">
        <v>35</v>
      </c>
      <c r="E51" s="9" t="s">
        <v>2</v>
      </c>
      <c r="F51" s="11"/>
      <c r="G51" s="43"/>
      <c r="H51" s="44"/>
      <c r="I51" s="45"/>
      <c r="J51" s="22">
        <f t="shared" si="15"/>
      </c>
      <c r="K51" s="14" t="s">
        <v>68</v>
      </c>
      <c r="L51" s="43"/>
      <c r="M51" s="13">
        <f t="shared" si="9"/>
      </c>
      <c r="N51" s="7">
        <f t="shared" si="10"/>
      </c>
      <c r="O51" s="5">
        <f t="shared" si="11"/>
      </c>
      <c r="P51" s="17">
        <f t="shared" si="12"/>
      </c>
      <c r="T51" s="46">
        <f t="shared" si="13"/>
        <v>98</v>
      </c>
    </row>
    <row r="52" spans="2:20" ht="17.25" thickBot="1" thickTop="1">
      <c r="B52" s="4">
        <v>39721</v>
      </c>
      <c r="C52" s="29">
        <f t="shared" si="14"/>
        <v>529399.9999999998</v>
      </c>
      <c r="D52" s="48" t="s">
        <v>35</v>
      </c>
      <c r="E52" s="9" t="s">
        <v>2</v>
      </c>
      <c r="F52" s="11"/>
      <c r="G52" s="43"/>
      <c r="H52" s="44"/>
      <c r="I52" s="45"/>
      <c r="J52" s="22">
        <f t="shared" si="15"/>
      </c>
      <c r="K52" s="14" t="s">
        <v>68</v>
      </c>
      <c r="L52" s="43"/>
      <c r="M52" s="13">
        <f t="shared" si="9"/>
      </c>
      <c r="N52" s="7">
        <f t="shared" si="10"/>
      </c>
      <c r="O52" s="5">
        <f t="shared" si="11"/>
      </c>
      <c r="P52" s="17">
        <f t="shared" si="12"/>
      </c>
      <c r="T52" s="46">
        <f t="shared" si="13"/>
        <v>98</v>
      </c>
    </row>
    <row r="53" spans="2:20" ht="17.25" thickBot="1" thickTop="1">
      <c r="B53" s="4">
        <v>39722</v>
      </c>
      <c r="C53" s="29">
        <f t="shared" si="14"/>
        <v>529399.9999999998</v>
      </c>
      <c r="D53" s="48" t="s">
        <v>35</v>
      </c>
      <c r="E53" s="9" t="s">
        <v>2</v>
      </c>
      <c r="F53" s="11"/>
      <c r="G53" s="43"/>
      <c r="H53" s="44"/>
      <c r="I53" s="45"/>
      <c r="J53" s="22">
        <f>IF(F53="","",IF(D53="－","∞",ABS((I53-G53))/(ABS(H53-G53))))</f>
      </c>
      <c r="K53" s="14" t="s">
        <v>68</v>
      </c>
      <c r="L53" s="43"/>
      <c r="M53" s="13">
        <f t="shared" si="9"/>
      </c>
      <c r="N53" s="7">
        <f t="shared" si="10"/>
      </c>
      <c r="O53" s="5">
        <f t="shared" si="11"/>
      </c>
      <c r="P53" s="17">
        <f t="shared" si="12"/>
      </c>
      <c r="T53" s="46">
        <f t="shared" si="13"/>
        <v>98</v>
      </c>
    </row>
    <row r="54" spans="2:20" ht="17.25" thickBot="1" thickTop="1">
      <c r="B54" s="4">
        <v>39723</v>
      </c>
      <c r="C54" s="29">
        <f t="shared" si="14"/>
        <v>529399.9999999998</v>
      </c>
      <c r="D54" s="48" t="s">
        <v>35</v>
      </c>
      <c r="E54" s="9" t="s">
        <v>2</v>
      </c>
      <c r="F54" s="11"/>
      <c r="G54" s="43"/>
      <c r="H54" s="44"/>
      <c r="I54" s="45"/>
      <c r="J54" s="22">
        <f>IF(F54="","",IF(D54="－","∞",ABS((I54-G54))/(ABS(H54-G54))))</f>
      </c>
      <c r="K54" s="14" t="s">
        <v>68</v>
      </c>
      <c r="L54" s="43"/>
      <c r="M54" s="13">
        <f t="shared" si="9"/>
      </c>
      <c r="N54" s="7">
        <f t="shared" si="10"/>
      </c>
      <c r="O54" s="5">
        <f t="shared" si="11"/>
      </c>
      <c r="P54" s="17">
        <f t="shared" si="12"/>
      </c>
      <c r="T54" s="46">
        <f t="shared" si="13"/>
        <v>98</v>
      </c>
    </row>
    <row r="55" spans="2:20" ht="17.25" thickBot="1" thickTop="1">
      <c r="B55" s="4">
        <v>39724</v>
      </c>
      <c r="C55" s="29">
        <f t="shared" si="14"/>
        <v>529399.9999999998</v>
      </c>
      <c r="D55" s="48" t="s">
        <v>35</v>
      </c>
      <c r="E55" s="9" t="s">
        <v>2</v>
      </c>
      <c r="F55" s="11"/>
      <c r="G55" s="43"/>
      <c r="H55" s="44"/>
      <c r="I55" s="45"/>
      <c r="J55" s="22">
        <f aca="true" t="shared" si="16" ref="J55:J63">IF(F55="","",IF(D55="－","∞",ABS((I55-G55))/(ABS(H55-G55))))</f>
      </c>
      <c r="K55" s="14" t="s">
        <v>68</v>
      </c>
      <c r="L55" s="43"/>
      <c r="M55" s="13">
        <f t="shared" si="9"/>
      </c>
      <c r="N55" s="7">
        <f t="shared" si="10"/>
      </c>
      <c r="O55" s="5">
        <f t="shared" si="11"/>
      </c>
      <c r="P55" s="17">
        <f t="shared" si="12"/>
      </c>
      <c r="T55" s="46">
        <f t="shared" si="13"/>
        <v>98</v>
      </c>
    </row>
    <row r="56" spans="2:20" ht="17.25" thickBot="1" thickTop="1">
      <c r="B56" s="4">
        <v>39727</v>
      </c>
      <c r="C56" s="29">
        <f t="shared" si="14"/>
        <v>529399.9999999998</v>
      </c>
      <c r="D56" s="48" t="s">
        <v>35</v>
      </c>
      <c r="E56" s="9" t="s">
        <v>2</v>
      </c>
      <c r="F56" s="11"/>
      <c r="G56" s="43"/>
      <c r="H56" s="44"/>
      <c r="I56" s="45"/>
      <c r="J56" s="22">
        <f t="shared" si="16"/>
      </c>
      <c r="K56" s="14" t="s">
        <v>68</v>
      </c>
      <c r="L56" s="43"/>
      <c r="M56" s="13">
        <f t="shared" si="9"/>
      </c>
      <c r="N56" s="7">
        <f t="shared" si="10"/>
      </c>
      <c r="O56" s="5">
        <f t="shared" si="11"/>
      </c>
      <c r="P56" s="17">
        <f t="shared" si="12"/>
      </c>
      <c r="T56" s="46">
        <f t="shared" si="13"/>
        <v>98</v>
      </c>
    </row>
    <row r="57" spans="2:20" ht="17.25" thickBot="1" thickTop="1">
      <c r="B57" s="4">
        <v>39728</v>
      </c>
      <c r="C57" s="29">
        <f t="shared" si="14"/>
        <v>529399.9999999998</v>
      </c>
      <c r="D57" s="48" t="s">
        <v>35</v>
      </c>
      <c r="E57" s="9" t="s">
        <v>2</v>
      </c>
      <c r="F57" s="11"/>
      <c r="G57" s="43"/>
      <c r="H57" s="44"/>
      <c r="I57" s="45"/>
      <c r="J57" s="22">
        <f t="shared" si="16"/>
      </c>
      <c r="K57" s="14" t="s">
        <v>68</v>
      </c>
      <c r="L57" s="43"/>
      <c r="M57" s="13">
        <f t="shared" si="9"/>
      </c>
      <c r="N57" s="7">
        <f t="shared" si="10"/>
      </c>
      <c r="O57" s="5">
        <f t="shared" si="11"/>
      </c>
      <c r="P57" s="17">
        <f t="shared" si="12"/>
      </c>
      <c r="T57" s="46">
        <f t="shared" si="13"/>
        <v>98</v>
      </c>
    </row>
    <row r="58" spans="2:20" ht="17.25" thickBot="1" thickTop="1">
      <c r="B58" s="4">
        <v>39729</v>
      </c>
      <c r="C58" s="29">
        <f t="shared" si="14"/>
        <v>529399.9999999998</v>
      </c>
      <c r="D58" s="48" t="s">
        <v>35</v>
      </c>
      <c r="E58" s="9" t="s">
        <v>2</v>
      </c>
      <c r="F58" s="11"/>
      <c r="G58" s="43"/>
      <c r="H58" s="44"/>
      <c r="I58" s="45"/>
      <c r="J58" s="22">
        <f t="shared" si="16"/>
      </c>
      <c r="K58" s="14" t="s">
        <v>68</v>
      </c>
      <c r="L58" s="43"/>
      <c r="M58" s="13">
        <f t="shared" si="9"/>
      </c>
      <c r="N58" s="7">
        <f t="shared" si="10"/>
      </c>
      <c r="O58" s="5">
        <f t="shared" si="11"/>
      </c>
      <c r="P58" s="17">
        <f t="shared" si="12"/>
      </c>
      <c r="T58" s="46">
        <f t="shared" si="13"/>
        <v>98</v>
      </c>
    </row>
    <row r="59" spans="2:20" ht="17.25" thickBot="1" thickTop="1">
      <c r="B59" s="4">
        <v>39730</v>
      </c>
      <c r="C59" s="29">
        <f t="shared" si="14"/>
        <v>529399.9999999998</v>
      </c>
      <c r="D59" s="48" t="s">
        <v>35</v>
      </c>
      <c r="E59" s="9" t="s">
        <v>0</v>
      </c>
      <c r="F59" s="11">
        <v>10000</v>
      </c>
      <c r="G59" s="43">
        <v>1.9478</v>
      </c>
      <c r="H59" s="44">
        <v>1.9225</v>
      </c>
      <c r="I59" s="45">
        <v>1.9635</v>
      </c>
      <c r="J59" s="22">
        <f t="shared" si="16"/>
        <v>0.6205533596837993</v>
      </c>
      <c r="K59" s="14" t="s">
        <v>68</v>
      </c>
      <c r="L59" s="43">
        <v>1.9635</v>
      </c>
      <c r="M59" s="13">
        <f t="shared" si="9"/>
        <v>157.00000000000048</v>
      </c>
      <c r="N59" s="7">
        <f t="shared" si="10"/>
        <v>15386.000000000047</v>
      </c>
      <c r="O59" s="5">
        <f t="shared" si="11"/>
        <v>1.908844</v>
      </c>
      <c r="P59" s="17" t="str">
        <f t="shared" si="12"/>
        <v>○</v>
      </c>
      <c r="T59" s="46">
        <f t="shared" si="13"/>
        <v>98</v>
      </c>
    </row>
    <row r="60" spans="2:20" ht="17.25" thickBot="1" thickTop="1">
      <c r="B60" s="4">
        <v>39731</v>
      </c>
      <c r="C60" s="29">
        <f t="shared" si="14"/>
        <v>544785.9999999998</v>
      </c>
      <c r="D60" s="48" t="s">
        <v>35</v>
      </c>
      <c r="E60" s="9" t="s">
        <v>0</v>
      </c>
      <c r="F60" s="11">
        <v>10000</v>
      </c>
      <c r="G60" s="43">
        <v>1.9271</v>
      </c>
      <c r="H60" s="44">
        <v>1.9115</v>
      </c>
      <c r="I60" s="45">
        <v>1.94</v>
      </c>
      <c r="J60" s="22">
        <f t="shared" si="16"/>
        <v>0.8269230769230682</v>
      </c>
      <c r="K60" s="14" t="s">
        <v>68</v>
      </c>
      <c r="L60" s="43">
        <v>1.9115</v>
      </c>
      <c r="M60" s="13">
        <f t="shared" si="9"/>
        <v>-156.00000000000057</v>
      </c>
      <c r="N60" s="7">
        <f t="shared" si="10"/>
        <v>-15288.000000000053</v>
      </c>
      <c r="O60" s="5">
        <f t="shared" si="11"/>
        <v>1.888558</v>
      </c>
      <c r="P60" s="17" t="str">
        <f t="shared" si="12"/>
        <v>×</v>
      </c>
      <c r="T60" s="46">
        <f t="shared" si="13"/>
        <v>98</v>
      </c>
    </row>
    <row r="61" spans="2:20" ht="17.25" thickBot="1" thickTop="1">
      <c r="B61" s="4">
        <v>39734</v>
      </c>
      <c r="C61" s="29">
        <f t="shared" si="14"/>
        <v>529497.9999999998</v>
      </c>
      <c r="D61" s="48" t="s">
        <v>35</v>
      </c>
      <c r="E61" s="9" t="s">
        <v>1</v>
      </c>
      <c r="F61" s="11">
        <v>10000</v>
      </c>
      <c r="G61" s="43">
        <v>1.9333</v>
      </c>
      <c r="H61" s="44">
        <v>1.9551</v>
      </c>
      <c r="I61" s="45">
        <v>1.9192</v>
      </c>
      <c r="J61" s="22">
        <f t="shared" si="16"/>
        <v>0.6467889908256869</v>
      </c>
      <c r="K61" s="14" t="s">
        <v>68</v>
      </c>
      <c r="L61" s="43">
        <v>1.9551</v>
      </c>
      <c r="M61" s="13">
        <f t="shared" si="9"/>
        <v>-218.00000000000043</v>
      </c>
      <c r="N61" s="7">
        <f t="shared" si="10"/>
        <v>-21364.00000000004</v>
      </c>
      <c r="O61" s="5">
        <f t="shared" si="11"/>
        <v>1.894634</v>
      </c>
      <c r="P61" s="17" t="str">
        <f t="shared" si="12"/>
        <v>×</v>
      </c>
      <c r="T61" s="46">
        <f t="shared" si="13"/>
        <v>98</v>
      </c>
    </row>
    <row r="62" spans="2:20" ht="17.25" thickBot="1" thickTop="1">
      <c r="B62" s="4">
        <v>39735</v>
      </c>
      <c r="C62" s="29">
        <f t="shared" si="14"/>
        <v>508133.9999999997</v>
      </c>
      <c r="D62" s="48" t="s">
        <v>35</v>
      </c>
      <c r="E62" s="9" t="s">
        <v>1</v>
      </c>
      <c r="F62" s="11">
        <v>10000</v>
      </c>
      <c r="G62" s="43">
        <v>1.9801</v>
      </c>
      <c r="H62" s="44">
        <v>1.9999</v>
      </c>
      <c r="I62" s="45">
        <v>1.9628</v>
      </c>
      <c r="J62" s="22">
        <f t="shared" si="16"/>
        <v>0.8737373737373655</v>
      </c>
      <c r="K62" s="14" t="s">
        <v>68</v>
      </c>
      <c r="L62" s="43">
        <v>1.9776</v>
      </c>
      <c r="M62" s="13">
        <f t="shared" si="9"/>
        <v>24.999999999999467</v>
      </c>
      <c r="N62" s="7">
        <f t="shared" si="10"/>
        <v>2449.9999999999477</v>
      </c>
      <c r="O62" s="5">
        <f t="shared" si="11"/>
        <v>1.940498</v>
      </c>
      <c r="P62" s="17" t="str">
        <f t="shared" si="12"/>
        <v>○</v>
      </c>
      <c r="T62" s="46">
        <f t="shared" si="13"/>
        <v>98</v>
      </c>
    </row>
    <row r="63" spans="2:20" ht="17.25" thickBot="1" thickTop="1">
      <c r="B63" s="4">
        <v>39736</v>
      </c>
      <c r="C63" s="29">
        <f t="shared" si="14"/>
        <v>510583.99999999965</v>
      </c>
      <c r="D63" s="48" t="s">
        <v>35</v>
      </c>
      <c r="E63" s="9" t="s">
        <v>2</v>
      </c>
      <c r="F63" s="11"/>
      <c r="G63" s="43"/>
      <c r="H63" s="44"/>
      <c r="I63" s="45"/>
      <c r="J63" s="22">
        <f t="shared" si="16"/>
      </c>
      <c r="K63" s="14" t="s">
        <v>68</v>
      </c>
      <c r="L63" s="43"/>
      <c r="M63" s="13">
        <f t="shared" si="9"/>
      </c>
      <c r="N63" s="7">
        <f t="shared" si="10"/>
      </c>
      <c r="O63" s="5">
        <f t="shared" si="11"/>
      </c>
      <c r="P63" s="17">
        <f t="shared" si="12"/>
      </c>
      <c r="T63" s="46">
        <f t="shared" si="13"/>
        <v>98</v>
      </c>
    </row>
    <row r="64" spans="2:20" ht="17.25" thickBot="1" thickTop="1">
      <c r="B64" s="4">
        <v>39737</v>
      </c>
      <c r="C64" s="29">
        <f t="shared" si="14"/>
        <v>510583.99999999965</v>
      </c>
      <c r="D64" s="48" t="s">
        <v>35</v>
      </c>
      <c r="E64" s="9" t="s">
        <v>2</v>
      </c>
      <c r="F64" s="11"/>
      <c r="G64" s="43"/>
      <c r="H64" s="44"/>
      <c r="I64" s="45"/>
      <c r="J64" s="22">
        <f aca="true" t="shared" si="17" ref="J64:J69">IF(F64="","",IF(D64="－","∞",ABS((I64-G64))/(ABS(H64-G64))))</f>
      </c>
      <c r="K64" s="14" t="s">
        <v>68</v>
      </c>
      <c r="L64" s="43"/>
      <c r="M64" s="13">
        <f t="shared" si="9"/>
      </c>
      <c r="N64" s="7">
        <f t="shared" si="10"/>
      </c>
      <c r="O64" s="5">
        <f t="shared" si="11"/>
      </c>
      <c r="P64" s="17">
        <f t="shared" si="12"/>
      </c>
      <c r="T64" s="46">
        <f t="shared" si="13"/>
        <v>98</v>
      </c>
    </row>
    <row r="65" spans="2:20" ht="17.25" thickBot="1" thickTop="1">
      <c r="B65" s="4">
        <v>39738</v>
      </c>
      <c r="C65" s="29">
        <f t="shared" si="14"/>
        <v>510583.99999999965</v>
      </c>
      <c r="D65" s="48" t="s">
        <v>35</v>
      </c>
      <c r="E65" s="9" t="s">
        <v>2</v>
      </c>
      <c r="F65" s="11"/>
      <c r="G65" s="43"/>
      <c r="H65" s="44"/>
      <c r="I65" s="45"/>
      <c r="J65" s="22">
        <f t="shared" si="17"/>
      </c>
      <c r="K65" s="14" t="s">
        <v>68</v>
      </c>
      <c r="L65" s="43"/>
      <c r="M65" s="13">
        <f t="shared" si="9"/>
      </c>
      <c r="N65" s="7">
        <f t="shared" si="10"/>
      </c>
      <c r="O65" s="5">
        <f t="shared" si="11"/>
      </c>
      <c r="P65" s="17">
        <f t="shared" si="12"/>
      </c>
      <c r="T65" s="46">
        <f t="shared" si="13"/>
        <v>98</v>
      </c>
    </row>
    <row r="66" spans="2:20" ht="17.25" thickBot="1" thickTop="1">
      <c r="B66" s="4">
        <v>39741</v>
      </c>
      <c r="C66" s="29">
        <f t="shared" si="14"/>
        <v>510583.99999999965</v>
      </c>
      <c r="D66" s="48" t="s">
        <v>35</v>
      </c>
      <c r="E66" s="9" t="s">
        <v>2</v>
      </c>
      <c r="F66" s="11"/>
      <c r="G66" s="43"/>
      <c r="H66" s="44"/>
      <c r="I66" s="45"/>
      <c r="J66" s="22">
        <f t="shared" si="17"/>
      </c>
      <c r="K66" s="14" t="s">
        <v>68</v>
      </c>
      <c r="L66" s="43"/>
      <c r="M66" s="13">
        <f t="shared" si="9"/>
      </c>
      <c r="N66" s="7">
        <f t="shared" si="10"/>
      </c>
      <c r="O66" s="5">
        <f t="shared" si="11"/>
      </c>
      <c r="P66" s="17">
        <f t="shared" si="12"/>
      </c>
      <c r="T66" s="46">
        <f t="shared" si="13"/>
        <v>98</v>
      </c>
    </row>
    <row r="67" spans="2:20" ht="17.25" thickBot="1" thickTop="1">
      <c r="B67" s="4">
        <v>39742</v>
      </c>
      <c r="C67" s="29">
        <f t="shared" si="14"/>
        <v>510583.99999999965</v>
      </c>
      <c r="D67" s="48" t="s">
        <v>35</v>
      </c>
      <c r="E67" s="9" t="s">
        <v>2</v>
      </c>
      <c r="F67" s="11"/>
      <c r="G67" s="43"/>
      <c r="H67" s="44"/>
      <c r="I67" s="45"/>
      <c r="J67" s="22">
        <f t="shared" si="17"/>
      </c>
      <c r="K67" s="14" t="s">
        <v>68</v>
      </c>
      <c r="L67" s="43"/>
      <c r="M67" s="13">
        <f t="shared" si="9"/>
      </c>
      <c r="N67" s="7">
        <f t="shared" si="10"/>
      </c>
      <c r="O67" s="5">
        <f t="shared" si="11"/>
      </c>
      <c r="P67" s="17">
        <f t="shared" si="12"/>
      </c>
      <c r="T67" s="46">
        <f t="shared" si="13"/>
        <v>98</v>
      </c>
    </row>
    <row r="68" spans="2:20" ht="17.25" thickBot="1" thickTop="1">
      <c r="B68" s="4">
        <v>39743</v>
      </c>
      <c r="C68" s="29">
        <f t="shared" si="14"/>
        <v>510583.99999999965</v>
      </c>
      <c r="D68" s="48" t="s">
        <v>35</v>
      </c>
      <c r="E68" s="9" t="s">
        <v>0</v>
      </c>
      <c r="F68" s="11">
        <v>10000</v>
      </c>
      <c r="G68" s="43">
        <v>1.9202</v>
      </c>
      <c r="H68" s="44">
        <v>1.9016</v>
      </c>
      <c r="I68" s="45">
        <v>1.9407</v>
      </c>
      <c r="J68" s="22">
        <f t="shared" si="17"/>
        <v>1.1021505376344216</v>
      </c>
      <c r="K68" s="14" t="s">
        <v>68</v>
      </c>
      <c r="L68" s="43">
        <v>1.9016</v>
      </c>
      <c r="M68" s="13">
        <f t="shared" si="9"/>
        <v>-185.9999999999995</v>
      </c>
      <c r="N68" s="7">
        <f t="shared" si="10"/>
        <v>-18227.99999999995</v>
      </c>
      <c r="O68" s="5">
        <f t="shared" si="11"/>
        <v>1.881796</v>
      </c>
      <c r="P68" s="17" t="str">
        <f t="shared" si="12"/>
        <v>×</v>
      </c>
      <c r="T68" s="46">
        <f t="shared" si="13"/>
        <v>98</v>
      </c>
    </row>
    <row r="69" spans="2:20" ht="17.25" thickBot="1" thickTop="1">
      <c r="B69" s="4">
        <v>39744</v>
      </c>
      <c r="C69" s="29">
        <f t="shared" si="14"/>
        <v>492355.9999999997</v>
      </c>
      <c r="D69" s="48" t="s">
        <v>35</v>
      </c>
      <c r="E69" s="9" t="s">
        <v>0</v>
      </c>
      <c r="F69" s="11">
        <v>10000</v>
      </c>
      <c r="G69" s="43">
        <v>1.886</v>
      </c>
      <c r="H69" s="44">
        <v>1.8681</v>
      </c>
      <c r="I69" s="45">
        <v>1.8981</v>
      </c>
      <c r="J69" s="22">
        <f t="shared" si="17"/>
        <v>0.6759776536312923</v>
      </c>
      <c r="K69" s="14" t="s">
        <v>68</v>
      </c>
      <c r="L69" s="43">
        <v>1.8981</v>
      </c>
      <c r="M69" s="13">
        <f t="shared" si="9"/>
        <v>121</v>
      </c>
      <c r="N69" s="7">
        <f t="shared" si="10"/>
        <v>11858</v>
      </c>
      <c r="O69" s="5">
        <f t="shared" si="11"/>
        <v>1.84828</v>
      </c>
      <c r="P69" s="17" t="str">
        <f t="shared" si="12"/>
        <v>○</v>
      </c>
      <c r="T69" s="46">
        <f t="shared" si="13"/>
        <v>98</v>
      </c>
    </row>
    <row r="70" spans="2:20" ht="17.25" thickBot="1" thickTop="1">
      <c r="B70" s="4">
        <v>39745</v>
      </c>
      <c r="C70" s="29">
        <f t="shared" si="14"/>
        <v>504213.9999999997</v>
      </c>
      <c r="D70" s="48" t="s">
        <v>35</v>
      </c>
      <c r="E70" s="9" t="s">
        <v>2</v>
      </c>
      <c r="F70" s="11"/>
      <c r="G70" s="43"/>
      <c r="H70" s="44"/>
      <c r="I70" s="45"/>
      <c r="J70" s="22">
        <f aca="true" t="shared" si="18" ref="J70:J78">IF(F70="","",IF(D70="－","∞",ABS((I70-G70))/(ABS(H70-G70))))</f>
      </c>
      <c r="K70" s="14" t="s">
        <v>68</v>
      </c>
      <c r="L70" s="43"/>
      <c r="M70" s="13">
        <f t="shared" si="9"/>
      </c>
      <c r="N70" s="7">
        <f t="shared" si="10"/>
      </c>
      <c r="O70" s="5">
        <f t="shared" si="11"/>
      </c>
      <c r="P70" s="17">
        <f t="shared" si="12"/>
      </c>
      <c r="T70" s="46">
        <f t="shared" si="13"/>
        <v>98</v>
      </c>
    </row>
    <row r="71" spans="2:20" ht="17.25" thickBot="1" thickTop="1">
      <c r="B71" s="4">
        <v>39748</v>
      </c>
      <c r="C71" s="29">
        <f t="shared" si="14"/>
        <v>504213.9999999997</v>
      </c>
      <c r="D71" s="48" t="s">
        <v>35</v>
      </c>
      <c r="E71" s="9" t="s">
        <v>2</v>
      </c>
      <c r="F71" s="11"/>
      <c r="G71" s="43"/>
      <c r="H71" s="44"/>
      <c r="I71" s="45"/>
      <c r="J71" s="22">
        <f t="shared" si="18"/>
      </c>
      <c r="K71" s="14" t="s">
        <v>68</v>
      </c>
      <c r="L71" s="43"/>
      <c r="M71" s="13">
        <f t="shared" si="9"/>
      </c>
      <c r="N71" s="7">
        <f t="shared" si="10"/>
      </c>
      <c r="O71" s="5">
        <f t="shared" si="11"/>
      </c>
      <c r="P71" s="17">
        <f t="shared" si="12"/>
      </c>
      <c r="T71" s="46">
        <f t="shared" si="13"/>
        <v>98</v>
      </c>
    </row>
    <row r="72" spans="2:20" ht="17.25" thickBot="1" thickTop="1">
      <c r="B72" s="4">
        <v>39749</v>
      </c>
      <c r="C72" s="29">
        <f t="shared" si="14"/>
        <v>504213.9999999997</v>
      </c>
      <c r="D72" s="48" t="s">
        <v>35</v>
      </c>
      <c r="E72" s="9" t="s">
        <v>2</v>
      </c>
      <c r="F72" s="11"/>
      <c r="G72" s="43"/>
      <c r="H72" s="44"/>
      <c r="I72" s="45"/>
      <c r="J72" s="22">
        <f t="shared" si="18"/>
      </c>
      <c r="K72" s="14" t="s">
        <v>68</v>
      </c>
      <c r="L72" s="43"/>
      <c r="M72" s="13">
        <f t="shared" si="9"/>
      </c>
      <c r="N72" s="7">
        <f t="shared" si="10"/>
      </c>
      <c r="O72" s="5">
        <f t="shared" si="11"/>
      </c>
      <c r="P72" s="17">
        <f t="shared" si="12"/>
      </c>
      <c r="T72" s="46">
        <f t="shared" si="13"/>
        <v>98</v>
      </c>
    </row>
    <row r="73" spans="2:20" ht="17.25" thickBot="1" thickTop="1">
      <c r="B73" s="4">
        <v>39750</v>
      </c>
      <c r="C73" s="29">
        <f t="shared" si="14"/>
        <v>504213.9999999997</v>
      </c>
      <c r="D73" s="48" t="s">
        <v>35</v>
      </c>
      <c r="E73" s="9" t="s">
        <v>1</v>
      </c>
      <c r="F73" s="11">
        <v>10000</v>
      </c>
      <c r="G73" s="43">
        <v>1.8462</v>
      </c>
      <c r="H73" s="44">
        <v>1.8669</v>
      </c>
      <c r="I73" s="45">
        <v>1.8262</v>
      </c>
      <c r="J73" s="22">
        <f t="shared" si="18"/>
        <v>0.9661835748792307</v>
      </c>
      <c r="K73" s="14" t="s">
        <v>68</v>
      </c>
      <c r="L73" s="43">
        <v>1.8669</v>
      </c>
      <c r="M73" s="13">
        <f t="shared" si="9"/>
        <v>-206.9999999999994</v>
      </c>
      <c r="N73" s="7">
        <f t="shared" si="10"/>
        <v>-20285.99999999994</v>
      </c>
      <c r="O73" s="5">
        <f t="shared" si="11"/>
        <v>1.809276</v>
      </c>
      <c r="P73" s="17" t="str">
        <f t="shared" si="12"/>
        <v>×</v>
      </c>
      <c r="T73" s="46">
        <f t="shared" si="13"/>
        <v>98</v>
      </c>
    </row>
    <row r="74" spans="2:20" ht="17.25" thickBot="1" thickTop="1">
      <c r="B74" s="4">
        <v>39751</v>
      </c>
      <c r="C74" s="29">
        <f t="shared" si="14"/>
        <v>483927.99999999977</v>
      </c>
      <c r="D74" s="48" t="s">
        <v>35</v>
      </c>
      <c r="E74" s="9" t="s">
        <v>2</v>
      </c>
      <c r="F74" s="11"/>
      <c r="G74" s="43"/>
      <c r="H74" s="44"/>
      <c r="I74" s="45"/>
      <c r="J74" s="22">
        <f t="shared" si="18"/>
      </c>
      <c r="K74" s="14" t="s">
        <v>68</v>
      </c>
      <c r="L74" s="43"/>
      <c r="M74" s="13">
        <f t="shared" si="9"/>
      </c>
      <c r="N74" s="7">
        <f t="shared" si="10"/>
      </c>
      <c r="O74" s="5">
        <f t="shared" si="11"/>
      </c>
      <c r="P74" s="17">
        <f t="shared" si="12"/>
      </c>
      <c r="T74" s="46">
        <f t="shared" si="13"/>
        <v>98</v>
      </c>
    </row>
    <row r="75" spans="2:20" ht="17.25" thickBot="1" thickTop="1">
      <c r="B75" s="4">
        <v>39752</v>
      </c>
      <c r="C75" s="29">
        <f t="shared" si="14"/>
        <v>483927.99999999977</v>
      </c>
      <c r="D75" s="48" t="s">
        <v>35</v>
      </c>
      <c r="E75" s="9" t="s">
        <v>2</v>
      </c>
      <c r="F75" s="11"/>
      <c r="G75" s="43"/>
      <c r="H75" s="44"/>
      <c r="I75" s="45"/>
      <c r="J75" s="22">
        <f t="shared" si="18"/>
      </c>
      <c r="K75" s="14" t="s">
        <v>68</v>
      </c>
      <c r="L75" s="43"/>
      <c r="M75" s="13">
        <f aca="true" t="shared" si="19" ref="M75:M95">IF(L75="","",(IF(E75="買",(L75-G75)*10000,(G75-L75)*10000)))</f>
      </c>
      <c r="N75" s="7">
        <f aca="true" t="shared" si="20" ref="N75:N95">IF(M75="","",M75*F75*T75/10000)</f>
      </c>
      <c r="O75" s="5">
        <f aca="true" t="shared" si="21" ref="O75:O95">IF(F75="","",F75*G75*T75/$B$3)</f>
      </c>
      <c r="P75" s="17">
        <f aca="true" t="shared" si="22" ref="P75:P95">IF(M75="","",IF(M75&lt;0,"×","○"))</f>
      </c>
      <c r="T75" s="46">
        <f aca="true" t="shared" si="23" ref="T75:T95">IF(D75=$R$13,$S$16,(IF(D75=$R$19,$S$16,(IF(D75=$R$16,$S$16,(IF(D75=$R$14,$S$15,(IF(D75=$R$10,$S$13,$S$14)))))))))</f>
        <v>98</v>
      </c>
    </row>
    <row r="76" spans="2:20" ht="17.25" thickBot="1" thickTop="1">
      <c r="B76" s="4">
        <v>39755</v>
      </c>
      <c r="C76" s="29">
        <f aca="true" t="shared" si="24" ref="C76:C95">C75+IF(N75="",0,N75)</f>
        <v>483927.99999999977</v>
      </c>
      <c r="D76" s="48" t="s">
        <v>35</v>
      </c>
      <c r="E76" s="9" t="s">
        <v>2</v>
      </c>
      <c r="F76" s="11"/>
      <c r="G76" s="43"/>
      <c r="H76" s="44"/>
      <c r="I76" s="45"/>
      <c r="J76" s="22">
        <f t="shared" si="18"/>
      </c>
      <c r="K76" s="14" t="s">
        <v>68</v>
      </c>
      <c r="L76" s="43"/>
      <c r="M76" s="13">
        <f t="shared" si="19"/>
      </c>
      <c r="N76" s="7">
        <f t="shared" si="20"/>
      </c>
      <c r="O76" s="5">
        <f t="shared" si="21"/>
      </c>
      <c r="P76" s="17">
        <f t="shared" si="22"/>
      </c>
      <c r="T76" s="46">
        <f t="shared" si="23"/>
        <v>98</v>
      </c>
    </row>
    <row r="77" spans="2:20" ht="17.25" thickBot="1" thickTop="1">
      <c r="B77" s="4">
        <v>39756</v>
      </c>
      <c r="C77" s="29">
        <f t="shared" si="24"/>
        <v>483927.99999999977</v>
      </c>
      <c r="D77" s="48" t="s">
        <v>35</v>
      </c>
      <c r="E77" s="9" t="s">
        <v>2</v>
      </c>
      <c r="F77" s="11"/>
      <c r="G77" s="43"/>
      <c r="H77" s="44"/>
      <c r="I77" s="45"/>
      <c r="J77" s="22">
        <f t="shared" si="18"/>
      </c>
      <c r="K77" s="14" t="s">
        <v>68</v>
      </c>
      <c r="L77" s="43"/>
      <c r="M77" s="13">
        <f t="shared" si="19"/>
      </c>
      <c r="N77" s="7">
        <f t="shared" si="20"/>
      </c>
      <c r="O77" s="5">
        <f t="shared" si="21"/>
      </c>
      <c r="P77" s="17">
        <f t="shared" si="22"/>
      </c>
      <c r="T77" s="46">
        <f t="shared" si="23"/>
        <v>98</v>
      </c>
    </row>
    <row r="78" spans="2:20" ht="17.25" thickBot="1" thickTop="1">
      <c r="B78" s="4">
        <v>39757</v>
      </c>
      <c r="C78" s="29">
        <f t="shared" si="24"/>
        <v>483927.99999999977</v>
      </c>
      <c r="D78" s="48" t="s">
        <v>35</v>
      </c>
      <c r="E78" s="9" t="s">
        <v>2</v>
      </c>
      <c r="F78" s="11"/>
      <c r="G78" s="43"/>
      <c r="H78" s="44"/>
      <c r="I78" s="45"/>
      <c r="J78" s="22">
        <f t="shared" si="18"/>
      </c>
      <c r="K78" s="14" t="s">
        <v>68</v>
      </c>
      <c r="L78" s="43"/>
      <c r="M78" s="13">
        <f t="shared" si="19"/>
      </c>
      <c r="N78" s="7">
        <f t="shared" si="20"/>
      </c>
      <c r="O78" s="5">
        <f t="shared" si="21"/>
      </c>
      <c r="P78" s="17">
        <f t="shared" si="22"/>
      </c>
      <c r="T78" s="46">
        <f t="shared" si="23"/>
        <v>98</v>
      </c>
    </row>
    <row r="79" spans="2:20" ht="17.25" thickBot="1" thickTop="1">
      <c r="B79" s="4">
        <v>39758</v>
      </c>
      <c r="C79" s="29">
        <f t="shared" si="24"/>
        <v>483927.99999999977</v>
      </c>
      <c r="D79" s="48" t="s">
        <v>35</v>
      </c>
      <c r="E79" s="9" t="s">
        <v>0</v>
      </c>
      <c r="F79" s="11">
        <v>10000</v>
      </c>
      <c r="G79" s="43">
        <v>1.8406</v>
      </c>
      <c r="H79" s="44">
        <v>1.8241</v>
      </c>
      <c r="I79" s="45">
        <v>1.8527</v>
      </c>
      <c r="J79" s="22">
        <f>IF(F79="","",IF(D79="－","∞",ABS((I79-G79))/(ABS(H79-G79))))</f>
        <v>0.7333333333333352</v>
      </c>
      <c r="K79" s="14" t="s">
        <v>68</v>
      </c>
      <c r="L79" s="43">
        <v>1.8527</v>
      </c>
      <c r="M79" s="13">
        <f t="shared" si="19"/>
        <v>121</v>
      </c>
      <c r="N79" s="7">
        <f t="shared" si="20"/>
        <v>11858</v>
      </c>
      <c r="O79" s="5">
        <f t="shared" si="21"/>
        <v>1.803788</v>
      </c>
      <c r="P79" s="17" t="str">
        <f t="shared" si="22"/>
        <v>○</v>
      </c>
      <c r="T79" s="46">
        <f t="shared" si="23"/>
        <v>98</v>
      </c>
    </row>
    <row r="80" spans="2:20" ht="17.25" thickBot="1" thickTop="1">
      <c r="B80" s="4">
        <v>39759</v>
      </c>
      <c r="C80" s="29">
        <f t="shared" si="24"/>
        <v>495785.99999999977</v>
      </c>
      <c r="D80" s="48" t="s">
        <v>35</v>
      </c>
      <c r="E80" s="9" t="s">
        <v>0</v>
      </c>
      <c r="F80" s="11">
        <v>10000</v>
      </c>
      <c r="G80" s="43">
        <v>1.8357</v>
      </c>
      <c r="H80" s="44">
        <v>1.8222</v>
      </c>
      <c r="I80" s="45">
        <v>1.85</v>
      </c>
      <c r="J80" s="22">
        <f>IF(F80="","",IF(D80="－","∞",ABS((I80-G80))/(ABS(H80-G80))))</f>
        <v>1.0592592592592525</v>
      </c>
      <c r="K80" s="14" t="s">
        <v>68</v>
      </c>
      <c r="L80" s="43">
        <v>1.85</v>
      </c>
      <c r="M80" s="13">
        <f t="shared" si="19"/>
        <v>142.9999999999998</v>
      </c>
      <c r="N80" s="7">
        <f t="shared" si="20"/>
        <v>14013.99999999998</v>
      </c>
      <c r="O80" s="5">
        <f t="shared" si="21"/>
        <v>1.798986</v>
      </c>
      <c r="P80" s="17" t="str">
        <f t="shared" si="22"/>
        <v>○</v>
      </c>
      <c r="T80" s="46">
        <f t="shared" si="23"/>
        <v>98</v>
      </c>
    </row>
    <row r="81" spans="2:20" ht="17.25" thickBot="1" thickTop="1">
      <c r="B81" s="4">
        <v>39762</v>
      </c>
      <c r="C81" s="29">
        <f t="shared" si="24"/>
        <v>509799.99999999977</v>
      </c>
      <c r="D81" s="48" t="s">
        <v>35</v>
      </c>
      <c r="E81" s="9" t="s">
        <v>2</v>
      </c>
      <c r="F81" s="11"/>
      <c r="G81" s="43"/>
      <c r="H81" s="44"/>
      <c r="I81" s="45"/>
      <c r="J81" s="22">
        <f>IF(F81="","",IF(D81="－","∞",ABS((I81-G81))/(ABS(H81-G81))))</f>
      </c>
      <c r="K81" s="14" t="s">
        <v>68</v>
      </c>
      <c r="L81" s="43"/>
      <c r="M81" s="13">
        <f t="shared" si="19"/>
      </c>
      <c r="N81" s="7">
        <f t="shared" si="20"/>
      </c>
      <c r="O81" s="5">
        <f t="shared" si="21"/>
      </c>
      <c r="P81" s="17">
        <f t="shared" si="22"/>
      </c>
      <c r="T81" s="46">
        <f t="shared" si="23"/>
        <v>98</v>
      </c>
    </row>
    <row r="82" spans="2:20" ht="17.25" thickBot="1" thickTop="1">
      <c r="B82" s="4">
        <v>39763</v>
      </c>
      <c r="C82" s="29">
        <f t="shared" si="24"/>
        <v>509799.99999999977</v>
      </c>
      <c r="D82" s="48" t="s">
        <v>35</v>
      </c>
      <c r="E82" s="9" t="s">
        <v>2</v>
      </c>
      <c r="F82" s="11"/>
      <c r="G82" s="43"/>
      <c r="H82" s="44"/>
      <c r="I82" s="45"/>
      <c r="J82" s="22">
        <f aca="true" t="shared" si="25" ref="J82:J89">IF(F82="","",IF(D82="－","∞",ABS((I82-G82))/(ABS(H82-G82))))</f>
      </c>
      <c r="K82" s="14" t="s">
        <v>68</v>
      </c>
      <c r="L82" s="43"/>
      <c r="M82" s="13">
        <f t="shared" si="19"/>
      </c>
      <c r="N82" s="7">
        <f t="shared" si="20"/>
      </c>
      <c r="O82" s="5">
        <f t="shared" si="21"/>
      </c>
      <c r="P82" s="17">
        <f t="shared" si="22"/>
      </c>
      <c r="T82" s="46">
        <f t="shared" si="23"/>
        <v>98</v>
      </c>
    </row>
    <row r="83" spans="2:20" ht="17.25" thickBot="1" thickTop="1">
      <c r="B83" s="4">
        <v>39764</v>
      </c>
      <c r="C83" s="29">
        <f t="shared" si="24"/>
        <v>509799.99999999977</v>
      </c>
      <c r="D83" s="48" t="s">
        <v>35</v>
      </c>
      <c r="E83" s="9" t="s">
        <v>2</v>
      </c>
      <c r="F83" s="11"/>
      <c r="G83" s="43"/>
      <c r="H83" s="44"/>
      <c r="I83" s="45"/>
      <c r="J83" s="22">
        <f t="shared" si="25"/>
      </c>
      <c r="K83" s="14" t="s">
        <v>68</v>
      </c>
      <c r="L83" s="43"/>
      <c r="M83" s="13">
        <f t="shared" si="19"/>
      </c>
      <c r="N83" s="7">
        <f t="shared" si="20"/>
      </c>
      <c r="O83" s="5">
        <f t="shared" si="21"/>
      </c>
      <c r="P83" s="17">
        <f t="shared" si="22"/>
      </c>
      <c r="T83" s="46">
        <f t="shared" si="23"/>
        <v>98</v>
      </c>
    </row>
    <row r="84" spans="2:20" ht="17.25" thickBot="1" thickTop="1">
      <c r="B84" s="4">
        <v>39765</v>
      </c>
      <c r="C84" s="29">
        <f t="shared" si="24"/>
        <v>509799.99999999977</v>
      </c>
      <c r="D84" s="48" t="s">
        <v>35</v>
      </c>
      <c r="E84" s="9" t="s">
        <v>0</v>
      </c>
      <c r="F84" s="11">
        <v>10000</v>
      </c>
      <c r="G84" s="43">
        <v>1.763</v>
      </c>
      <c r="H84" s="44">
        <v>1.7378</v>
      </c>
      <c r="I84" s="45">
        <v>1.7882</v>
      </c>
      <c r="J84" s="22">
        <f t="shared" si="25"/>
        <v>1.0000000000000089</v>
      </c>
      <c r="K84" s="14" t="s">
        <v>68</v>
      </c>
      <c r="L84" s="43">
        <v>1.7609</v>
      </c>
      <c r="M84" s="13">
        <f t="shared" si="19"/>
        <v>-20.999999999999908</v>
      </c>
      <c r="N84" s="7">
        <f t="shared" si="20"/>
        <v>-2057.999999999991</v>
      </c>
      <c r="O84" s="5">
        <f t="shared" si="21"/>
        <v>1.72774</v>
      </c>
      <c r="P84" s="17" t="str">
        <f t="shared" si="22"/>
        <v>×</v>
      </c>
      <c r="T84" s="46">
        <f t="shared" si="23"/>
        <v>98</v>
      </c>
    </row>
    <row r="85" spans="2:20" ht="17.25" thickBot="1" thickTop="1">
      <c r="B85" s="4">
        <v>39766</v>
      </c>
      <c r="C85" s="29">
        <f t="shared" si="24"/>
        <v>507741.99999999977</v>
      </c>
      <c r="D85" s="48" t="s">
        <v>35</v>
      </c>
      <c r="E85" s="9" t="s">
        <v>2</v>
      </c>
      <c r="F85" s="11"/>
      <c r="G85" s="43"/>
      <c r="H85" s="44"/>
      <c r="I85" s="45"/>
      <c r="J85" s="22">
        <f t="shared" si="25"/>
      </c>
      <c r="K85" s="14" t="s">
        <v>68</v>
      </c>
      <c r="L85" s="43"/>
      <c r="M85" s="13">
        <f t="shared" si="19"/>
      </c>
      <c r="N85" s="7">
        <f t="shared" si="20"/>
      </c>
      <c r="O85" s="5">
        <f t="shared" si="21"/>
      </c>
      <c r="P85" s="17">
        <f t="shared" si="22"/>
      </c>
      <c r="T85" s="46">
        <f t="shared" si="23"/>
        <v>98</v>
      </c>
    </row>
    <row r="86" spans="2:20" ht="17.25" thickBot="1" thickTop="1">
      <c r="B86" s="4">
        <v>39769</v>
      </c>
      <c r="C86" s="29">
        <f t="shared" si="24"/>
        <v>507741.99999999977</v>
      </c>
      <c r="D86" s="48" t="s">
        <v>35</v>
      </c>
      <c r="E86" s="9" t="s">
        <v>2</v>
      </c>
      <c r="F86" s="11"/>
      <c r="G86" s="43"/>
      <c r="H86" s="44"/>
      <c r="I86" s="45"/>
      <c r="J86" s="22">
        <f t="shared" si="25"/>
      </c>
      <c r="K86" s="14" t="s">
        <v>68</v>
      </c>
      <c r="L86" s="43"/>
      <c r="M86" s="13">
        <f t="shared" si="19"/>
      </c>
      <c r="N86" s="7">
        <f t="shared" si="20"/>
      </c>
      <c r="O86" s="5">
        <f t="shared" si="21"/>
      </c>
      <c r="P86" s="17">
        <f t="shared" si="22"/>
      </c>
      <c r="T86" s="46">
        <f t="shared" si="23"/>
        <v>98</v>
      </c>
    </row>
    <row r="87" spans="2:20" ht="17.25" thickBot="1" thickTop="1">
      <c r="B87" s="4">
        <v>39770</v>
      </c>
      <c r="C87" s="29">
        <f t="shared" si="24"/>
        <v>507741.99999999977</v>
      </c>
      <c r="D87" s="48" t="s">
        <v>35</v>
      </c>
      <c r="E87" s="9" t="s">
        <v>2</v>
      </c>
      <c r="F87" s="11"/>
      <c r="G87" s="43"/>
      <c r="H87" s="44"/>
      <c r="I87" s="45"/>
      <c r="J87" s="22">
        <f t="shared" si="25"/>
      </c>
      <c r="K87" s="14" t="s">
        <v>68</v>
      </c>
      <c r="L87" s="43"/>
      <c r="M87" s="13">
        <f t="shared" si="19"/>
      </c>
      <c r="N87" s="7">
        <f t="shared" si="20"/>
      </c>
      <c r="O87" s="5">
        <f t="shared" si="21"/>
      </c>
      <c r="P87" s="17">
        <f t="shared" si="22"/>
      </c>
      <c r="T87" s="46">
        <f t="shared" si="23"/>
        <v>98</v>
      </c>
    </row>
    <row r="88" spans="2:20" ht="17.25" thickBot="1" thickTop="1">
      <c r="B88" s="4">
        <v>39771</v>
      </c>
      <c r="C88" s="29">
        <f t="shared" si="24"/>
        <v>507741.99999999977</v>
      </c>
      <c r="D88" s="48" t="s">
        <v>35</v>
      </c>
      <c r="E88" s="9" t="s">
        <v>2</v>
      </c>
      <c r="F88" s="11"/>
      <c r="G88" s="43"/>
      <c r="H88" s="44"/>
      <c r="I88" s="45"/>
      <c r="J88" s="22">
        <f t="shared" si="25"/>
      </c>
      <c r="K88" s="14" t="s">
        <v>68</v>
      </c>
      <c r="L88" s="43"/>
      <c r="M88" s="13">
        <f t="shared" si="19"/>
      </c>
      <c r="N88" s="7">
        <f t="shared" si="20"/>
      </c>
      <c r="O88" s="5">
        <f t="shared" si="21"/>
      </c>
      <c r="P88" s="17">
        <f t="shared" si="22"/>
      </c>
      <c r="T88" s="46">
        <f t="shared" si="23"/>
        <v>98</v>
      </c>
    </row>
    <row r="89" spans="2:20" ht="17.25" thickBot="1" thickTop="1">
      <c r="B89" s="4">
        <v>39772</v>
      </c>
      <c r="C89" s="29">
        <f t="shared" si="24"/>
        <v>507741.99999999977</v>
      </c>
      <c r="D89" s="48" t="s">
        <v>35</v>
      </c>
      <c r="E89" s="9" t="s">
        <v>2</v>
      </c>
      <c r="F89" s="11"/>
      <c r="G89" s="43"/>
      <c r="H89" s="44"/>
      <c r="I89" s="45"/>
      <c r="J89" s="22">
        <f t="shared" si="25"/>
      </c>
      <c r="K89" s="14" t="s">
        <v>68</v>
      </c>
      <c r="L89" s="43"/>
      <c r="M89" s="13">
        <f t="shared" si="19"/>
      </c>
      <c r="N89" s="7">
        <f t="shared" si="20"/>
      </c>
      <c r="O89" s="5">
        <f t="shared" si="21"/>
      </c>
      <c r="P89" s="17">
        <f t="shared" si="22"/>
      </c>
      <c r="T89" s="46">
        <f t="shared" si="23"/>
        <v>98</v>
      </c>
    </row>
    <row r="90" spans="2:20" ht="17.25" thickBot="1" thickTop="1">
      <c r="B90" s="4">
        <v>39773</v>
      </c>
      <c r="C90" s="29">
        <f t="shared" si="24"/>
        <v>507741.99999999977</v>
      </c>
      <c r="D90" s="48" t="s">
        <v>35</v>
      </c>
      <c r="E90" s="9" t="s">
        <v>2</v>
      </c>
      <c r="F90" s="11"/>
      <c r="G90" s="43"/>
      <c r="H90" s="44"/>
      <c r="I90" s="45"/>
      <c r="J90" s="22">
        <f aca="true" t="shared" si="26" ref="J90:J95">IF(F90="","",IF(D90="－","∞",ABS((I90-G90))/(ABS(H90-G90))))</f>
      </c>
      <c r="K90" s="14" t="s">
        <v>68</v>
      </c>
      <c r="L90" s="43"/>
      <c r="M90" s="13">
        <f t="shared" si="19"/>
      </c>
      <c r="N90" s="7">
        <f t="shared" si="20"/>
      </c>
      <c r="O90" s="5">
        <f t="shared" si="21"/>
      </c>
      <c r="P90" s="17">
        <f t="shared" si="22"/>
      </c>
      <c r="T90" s="46">
        <f t="shared" si="23"/>
        <v>98</v>
      </c>
    </row>
    <row r="91" spans="2:20" ht="17.25" thickBot="1" thickTop="1">
      <c r="B91" s="4">
        <v>39776</v>
      </c>
      <c r="C91" s="29">
        <f t="shared" si="24"/>
        <v>507741.99999999977</v>
      </c>
      <c r="D91" s="48" t="s">
        <v>35</v>
      </c>
      <c r="E91" s="9" t="s">
        <v>2</v>
      </c>
      <c r="F91" s="11"/>
      <c r="G91" s="43"/>
      <c r="H91" s="44"/>
      <c r="I91" s="45"/>
      <c r="J91" s="22">
        <f t="shared" si="26"/>
      </c>
      <c r="K91" s="14" t="s">
        <v>68</v>
      </c>
      <c r="L91" s="43"/>
      <c r="M91" s="13">
        <f t="shared" si="19"/>
      </c>
      <c r="N91" s="7">
        <f t="shared" si="20"/>
      </c>
      <c r="O91" s="5">
        <f t="shared" si="21"/>
      </c>
      <c r="P91" s="17">
        <f t="shared" si="22"/>
      </c>
      <c r="T91" s="46">
        <f t="shared" si="23"/>
        <v>98</v>
      </c>
    </row>
    <row r="92" spans="2:20" ht="17.25" thickBot="1" thickTop="1">
      <c r="B92" s="4">
        <v>39777</v>
      </c>
      <c r="C92" s="29">
        <f t="shared" si="24"/>
        <v>507741.99999999977</v>
      </c>
      <c r="D92" s="48" t="s">
        <v>35</v>
      </c>
      <c r="E92" s="9" t="s">
        <v>0</v>
      </c>
      <c r="F92" s="11">
        <v>10000</v>
      </c>
      <c r="G92" s="43">
        <v>1.8109</v>
      </c>
      <c r="H92" s="44">
        <v>1.8007</v>
      </c>
      <c r="I92" s="45">
        <v>1.8162</v>
      </c>
      <c r="J92" s="22">
        <f t="shared" si="26"/>
        <v>0.5196078431372636</v>
      </c>
      <c r="K92" s="14" t="s">
        <v>68</v>
      </c>
      <c r="L92" s="43">
        <v>1.8162</v>
      </c>
      <c r="M92" s="13">
        <f t="shared" si="19"/>
        <v>53.000000000000824</v>
      </c>
      <c r="N92" s="7">
        <f t="shared" si="20"/>
        <v>5194.000000000081</v>
      </c>
      <c r="O92" s="5">
        <f t="shared" si="21"/>
        <v>1.774682</v>
      </c>
      <c r="P92" s="17" t="str">
        <f t="shared" si="22"/>
        <v>○</v>
      </c>
      <c r="T92" s="46">
        <f t="shared" si="23"/>
        <v>98</v>
      </c>
    </row>
    <row r="93" spans="2:20" ht="17.25" thickBot="1" thickTop="1">
      <c r="B93" s="4">
        <v>39778</v>
      </c>
      <c r="C93" s="29">
        <f t="shared" si="24"/>
        <v>512935.9999999998</v>
      </c>
      <c r="D93" s="48" t="s">
        <v>35</v>
      </c>
      <c r="E93" s="9" t="s">
        <v>2</v>
      </c>
      <c r="F93" s="11"/>
      <c r="G93" s="43"/>
      <c r="H93" s="44"/>
      <c r="I93" s="45"/>
      <c r="J93" s="22">
        <f t="shared" si="26"/>
      </c>
      <c r="K93" s="14" t="s">
        <v>68</v>
      </c>
      <c r="L93" s="43"/>
      <c r="M93" s="13">
        <f t="shared" si="19"/>
      </c>
      <c r="N93" s="7">
        <f t="shared" si="20"/>
      </c>
      <c r="O93" s="5">
        <f t="shared" si="21"/>
      </c>
      <c r="P93" s="17">
        <f t="shared" si="22"/>
      </c>
      <c r="T93" s="46">
        <f t="shared" si="23"/>
        <v>98</v>
      </c>
    </row>
    <row r="94" spans="2:20" ht="17.25" thickBot="1" thickTop="1">
      <c r="B94" s="4">
        <v>39779</v>
      </c>
      <c r="C94" s="29">
        <f t="shared" si="24"/>
        <v>512935.9999999998</v>
      </c>
      <c r="D94" s="48" t="s">
        <v>35</v>
      </c>
      <c r="E94" s="9" t="s">
        <v>2</v>
      </c>
      <c r="F94" s="11"/>
      <c r="G94" s="43"/>
      <c r="H94" s="44"/>
      <c r="I94" s="45"/>
      <c r="J94" s="22">
        <f t="shared" si="26"/>
      </c>
      <c r="K94" s="14" t="s">
        <v>68</v>
      </c>
      <c r="L94" s="43"/>
      <c r="M94" s="13">
        <f t="shared" si="19"/>
      </c>
      <c r="N94" s="7">
        <f t="shared" si="20"/>
      </c>
      <c r="O94" s="5">
        <f t="shared" si="21"/>
      </c>
      <c r="P94" s="17">
        <f t="shared" si="22"/>
      </c>
      <c r="T94" s="46">
        <f t="shared" si="23"/>
        <v>98</v>
      </c>
    </row>
    <row r="95" spans="2:20" ht="17.25" thickBot="1" thickTop="1">
      <c r="B95" s="4">
        <v>39780</v>
      </c>
      <c r="C95" s="29">
        <f t="shared" si="24"/>
        <v>512935.9999999998</v>
      </c>
      <c r="D95" s="48" t="s">
        <v>35</v>
      </c>
      <c r="E95" s="9" t="s">
        <v>2</v>
      </c>
      <c r="F95" s="11"/>
      <c r="G95" s="43"/>
      <c r="H95" s="44"/>
      <c r="I95" s="45"/>
      <c r="J95" s="22">
        <f t="shared" si="26"/>
      </c>
      <c r="K95" s="14" t="s">
        <v>68</v>
      </c>
      <c r="L95" s="43"/>
      <c r="M95" s="13">
        <f t="shared" si="19"/>
      </c>
      <c r="N95" s="7">
        <f t="shared" si="20"/>
      </c>
      <c r="O95" s="5">
        <f t="shared" si="21"/>
      </c>
      <c r="P95" s="17">
        <f t="shared" si="22"/>
      </c>
      <c r="T95" s="46">
        <f t="shared" si="23"/>
        <v>98</v>
      </c>
    </row>
    <row r="96" ht="14.25" thickTop="1">
      <c r="M96" s="24">
        <f>IF(L96="","",(IF(E96="買",(L96-G96)*100,(G96-L96)*100))-IF(D96="USD/JPY",2,IF(D96="EUR/JPY",3,IF(D96="GBP/JPY",8,5))))</f>
      </c>
    </row>
    <row r="98" spans="2:3" ht="13.5">
      <c r="B98" s="15" t="s">
        <v>9</v>
      </c>
      <c r="C98" s="15"/>
    </row>
    <row r="99" spans="2:3" ht="13.5">
      <c r="B99" s="15" t="s">
        <v>10</v>
      </c>
      <c r="C99" s="15"/>
    </row>
  </sheetData>
  <sheetProtection/>
  <mergeCells count="2">
    <mergeCell ref="J8:K8"/>
    <mergeCell ref="J9:K9"/>
  </mergeCells>
  <conditionalFormatting sqref="M11:M96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E9:E10">
      <formula1>$S$9:$S$12</formula1>
    </dataValidation>
    <dataValidation type="list" allowBlank="1" showInputMessage="1" showErrorMessage="1" sqref="E11:E95">
      <formula1>$S$10:$S$12</formula1>
    </dataValidation>
    <dataValidation type="list" allowBlank="1" showInputMessage="1" showErrorMessage="1" sqref="D11:D95">
      <formula1>$R$10:$R$20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99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9.75390625" style="0" customWidth="1"/>
    <col min="4" max="4" width="9.625" style="0" customWidth="1"/>
    <col min="5" max="5" width="5.625" style="0" customWidth="1"/>
    <col min="6" max="6" width="9.625" style="0" customWidth="1"/>
    <col min="7" max="7" width="9.375" style="0" customWidth="1"/>
    <col min="8" max="9" width="7.625" style="0" customWidth="1"/>
    <col min="10" max="11" width="3.125" style="0" customWidth="1"/>
    <col min="13" max="13" width="9.25390625" style="0" customWidth="1"/>
    <col min="14" max="14" width="11.75390625" style="0" customWidth="1"/>
    <col min="15" max="15" width="6.375" style="0" customWidth="1"/>
    <col min="16" max="16" width="4.875" style="0" customWidth="1"/>
    <col min="17" max="17" width="2.25390625" style="0" customWidth="1"/>
    <col min="18" max="19" width="0" style="1" hidden="1" customWidth="1"/>
    <col min="20" max="20" width="0" style="46" hidden="1" customWidth="1"/>
  </cols>
  <sheetData>
    <row r="1" ht="13.5">
      <c r="B1" s="39" t="s">
        <v>60</v>
      </c>
    </row>
    <row r="2" spans="2:16" ht="21.75" thickBot="1">
      <c r="B2" s="21" t="s">
        <v>17</v>
      </c>
      <c r="C2" s="25" t="s">
        <v>19</v>
      </c>
      <c r="D2" s="38" t="s">
        <v>18</v>
      </c>
      <c r="E2" s="16"/>
      <c r="F2" s="16"/>
      <c r="G2" s="23" t="s">
        <v>16</v>
      </c>
      <c r="H2" s="21" t="s">
        <v>15</v>
      </c>
      <c r="I2" s="16"/>
      <c r="J2" s="16"/>
      <c r="K2" s="16"/>
      <c r="L2" s="20" t="s">
        <v>31</v>
      </c>
      <c r="M2" s="20" t="s">
        <v>23</v>
      </c>
      <c r="N2" s="20" t="s">
        <v>32</v>
      </c>
      <c r="O2" s="16"/>
      <c r="P2" s="16"/>
    </row>
    <row r="3" spans="2:16" ht="15" thickBot="1" thickTop="1">
      <c r="B3" s="11">
        <v>1000000</v>
      </c>
      <c r="C3" s="26">
        <v>0.025</v>
      </c>
      <c r="D3" s="38" t="s">
        <v>20</v>
      </c>
      <c r="E3" s="16"/>
      <c r="F3" s="16"/>
      <c r="G3" s="5">
        <f>N9/2/B3*100</f>
        <v>-0.9537499999999983</v>
      </c>
      <c r="H3" s="5">
        <f>G3*6</f>
        <v>-5.7224999999999895</v>
      </c>
      <c r="I3" s="16"/>
      <c r="J3" s="16"/>
      <c r="K3" s="16"/>
      <c r="L3" s="42">
        <f>COUNTIF(P11:P95,"○")+COUNTIF(P11:P95,"×")</f>
        <v>19</v>
      </c>
      <c r="M3" s="40">
        <f>COUNTIF(P11:P95,"○")</f>
        <v>8</v>
      </c>
      <c r="N3" s="41">
        <f>COUNTIF(P11:P95,"×")</f>
        <v>11</v>
      </c>
      <c r="O3" s="16"/>
      <c r="P3" s="16"/>
    </row>
    <row r="4" spans="2:16" ht="14.25" thickTop="1">
      <c r="B4" s="30"/>
      <c r="C4" s="34"/>
      <c r="D4" s="16"/>
      <c r="E4" s="16"/>
      <c r="F4" s="16"/>
      <c r="G4" s="35"/>
      <c r="H4" s="35"/>
      <c r="I4" s="16"/>
      <c r="J4" s="16"/>
      <c r="K4" s="16"/>
      <c r="L4" s="16"/>
      <c r="M4" s="16"/>
      <c r="N4" s="16"/>
      <c r="O4" s="16"/>
      <c r="P4" s="16"/>
    </row>
    <row r="5" spans="2:16" ht="13.5">
      <c r="B5" s="20" t="s">
        <v>27</v>
      </c>
      <c r="C5" s="20" t="s">
        <v>24</v>
      </c>
      <c r="D5" s="16"/>
      <c r="E5" s="16"/>
      <c r="F5" s="20" t="s">
        <v>28</v>
      </c>
      <c r="G5" s="20" t="s">
        <v>29</v>
      </c>
      <c r="H5" s="37" t="s">
        <v>8</v>
      </c>
      <c r="I5" s="16"/>
      <c r="J5" s="16"/>
      <c r="K5" s="16"/>
      <c r="L5" s="20" t="s">
        <v>25</v>
      </c>
      <c r="M5" s="20" t="s">
        <v>26</v>
      </c>
      <c r="N5" s="37" t="s">
        <v>30</v>
      </c>
      <c r="O5" s="16"/>
      <c r="P5" s="16"/>
    </row>
    <row r="6" spans="2:16" ht="13.5">
      <c r="B6" s="7">
        <f>MAX(N11:N95)</f>
        <v>15696.000000000087</v>
      </c>
      <c r="C6" s="7">
        <f>MIN(N11:N95)</f>
        <v>-15586.999999999976</v>
      </c>
      <c r="D6" s="16"/>
      <c r="E6" s="16"/>
      <c r="F6" s="7">
        <f>SUMIF(N11:N95,"&gt;0")</f>
        <v>79788.00000000029</v>
      </c>
      <c r="G6" s="7">
        <f>SUMIF(N11:N95,"&lt;=0")</f>
        <v>-98863.00000000026</v>
      </c>
      <c r="H6" s="36">
        <f>F6/G6*-1</f>
        <v>0.8070562293274539</v>
      </c>
      <c r="I6" s="16"/>
      <c r="J6" s="16"/>
      <c r="K6" s="16"/>
      <c r="L6" s="7">
        <f>SUMIF(N11:N95,"&gt;0")/COUNTIF(P11:P95,"○")</f>
        <v>9973.500000000036</v>
      </c>
      <c r="M6" s="7">
        <f>SUMIF(N11:N95,"&lt;=0")/COUNTIF(P11:P95,"×")</f>
        <v>-8987.545454545478</v>
      </c>
      <c r="N6" s="36">
        <f>L6/M6*-1</f>
        <v>1.1097023153252492</v>
      </c>
      <c r="O6" s="16"/>
      <c r="P6" s="16"/>
    </row>
    <row r="7" spans="4:16" ht="13.5">
      <c r="D7" s="16"/>
      <c r="E7" s="16"/>
      <c r="F7" s="16" t="s">
        <v>22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3.5">
      <c r="B8" s="20" t="s">
        <v>3</v>
      </c>
      <c r="C8" s="28" t="s">
        <v>21</v>
      </c>
      <c r="D8" s="20" t="s">
        <v>61</v>
      </c>
      <c r="E8" s="20" t="s">
        <v>4</v>
      </c>
      <c r="F8" s="21" t="s">
        <v>5</v>
      </c>
      <c r="G8" s="20" t="s">
        <v>12</v>
      </c>
      <c r="H8" s="20" t="s">
        <v>14</v>
      </c>
      <c r="I8" s="20" t="s">
        <v>13</v>
      </c>
      <c r="J8" s="49" t="s">
        <v>8</v>
      </c>
      <c r="K8" s="50"/>
      <c r="L8" s="20" t="s">
        <v>6</v>
      </c>
      <c r="M8" s="20" t="s">
        <v>62</v>
      </c>
      <c r="N8" s="20" t="s">
        <v>7</v>
      </c>
      <c r="O8" s="20" t="s">
        <v>63</v>
      </c>
      <c r="P8" s="20" t="s">
        <v>11</v>
      </c>
    </row>
    <row r="9" spans="2:16" ht="14.25" customHeight="1">
      <c r="B9" s="4" t="s">
        <v>64</v>
      </c>
      <c r="C9" s="27"/>
      <c r="D9" s="12" t="s">
        <v>2</v>
      </c>
      <c r="E9" s="3" t="s">
        <v>2</v>
      </c>
      <c r="F9" s="10">
        <f>SUM(F11:F95)</f>
        <v>190000</v>
      </c>
      <c r="G9" s="12" t="s">
        <v>2</v>
      </c>
      <c r="H9" s="12" t="s">
        <v>2</v>
      </c>
      <c r="I9" s="12" t="s">
        <v>2</v>
      </c>
      <c r="J9" s="51">
        <f>AVERAGE(J11:J95)</f>
        <v>1.20936289421517</v>
      </c>
      <c r="K9" s="52"/>
      <c r="L9" s="19">
        <f>COUNT(L11:L95)</f>
        <v>19</v>
      </c>
      <c r="M9" s="6">
        <f>SUM(M11:M95)</f>
        <v>-174.99999999999955</v>
      </c>
      <c r="N9" s="7">
        <f>SUM(N11:N95)</f>
        <v>-19074.999999999967</v>
      </c>
      <c r="O9" s="8" t="s">
        <v>2</v>
      </c>
      <c r="P9" s="18">
        <f>COUNTIF(P11:P95,"○")/(COUNTIF(P11:P95,"○")+COUNTIF(P11:P95,"×"))</f>
        <v>0.42105263157894735</v>
      </c>
    </row>
    <row r="10" spans="2:19" ht="14.25" customHeight="1" thickBot="1">
      <c r="B10" s="4"/>
      <c r="C10" s="27"/>
      <c r="D10" s="12"/>
      <c r="E10" s="9"/>
      <c r="F10" s="30"/>
      <c r="G10" s="31"/>
      <c r="H10" s="31"/>
      <c r="I10" s="31"/>
      <c r="J10" s="32"/>
      <c r="K10" s="32"/>
      <c r="L10" s="33"/>
      <c r="M10" s="13"/>
      <c r="N10" s="7"/>
      <c r="O10" s="8"/>
      <c r="P10" s="18"/>
      <c r="R10" s="2" t="s">
        <v>65</v>
      </c>
      <c r="S10" s="1" t="s">
        <v>0</v>
      </c>
    </row>
    <row r="11" spans="2:20" ht="17.25" thickBot="1" thickTop="1">
      <c r="B11" s="4">
        <v>39664</v>
      </c>
      <c r="C11" s="29">
        <v>500000</v>
      </c>
      <c r="D11" s="48" t="s">
        <v>83</v>
      </c>
      <c r="E11" s="9" t="s">
        <v>2</v>
      </c>
      <c r="F11" s="11"/>
      <c r="G11" s="43"/>
      <c r="H11" s="44"/>
      <c r="I11" s="45"/>
      <c r="J11" s="22">
        <f>IF(F11="","",IF(D11="－","∞",ABS((I11-G11))/(ABS(H11-G11))))</f>
      </c>
      <c r="K11" s="14" t="s">
        <v>66</v>
      </c>
      <c r="L11" s="43"/>
      <c r="M11" s="13">
        <f aca="true" t="shared" si="0" ref="M11:M42">IF(L11="","",(IF(E11="買",(L11-G11)*10000,(G11-L11)*10000)))</f>
      </c>
      <c r="N11" s="7">
        <f aca="true" t="shared" si="1" ref="N11:N42">IF(M11="","",M11*F11*T11/10000)</f>
      </c>
      <c r="O11" s="5">
        <f aca="true" t="shared" si="2" ref="O11:O42">IF(F11="","",F11*G11*T11/$B$3)</f>
      </c>
      <c r="P11" s="17">
        <f aca="true" t="shared" si="3" ref="P11:P42">IF(M11="","",IF(M11&lt;0,"×","○"))</f>
      </c>
      <c r="R11" s="2" t="s">
        <v>67</v>
      </c>
      <c r="S11" s="1" t="s">
        <v>1</v>
      </c>
      <c r="T11" s="46">
        <f aca="true" t="shared" si="4" ref="T11:T42">IF(D11=$R$13,$S$16,(IF(D11=$R$19,$S$16,(IF(D11=$R$16,$S$16,(IF(D11=$R$14,$S$15,(IF(D11=$R$10,$S$13,$S$14)))))))))</f>
        <v>109</v>
      </c>
    </row>
    <row r="12" spans="2:20" ht="17.25" thickBot="1" thickTop="1">
      <c r="B12" s="4">
        <v>39665</v>
      </c>
      <c r="C12" s="29">
        <f aca="true" t="shared" si="5" ref="C12:C43">C11+IF(N11="",0,N11)</f>
        <v>500000</v>
      </c>
      <c r="D12" s="48" t="s">
        <v>83</v>
      </c>
      <c r="E12" s="9" t="s">
        <v>2</v>
      </c>
      <c r="F12" s="11"/>
      <c r="G12" s="43"/>
      <c r="H12" s="44"/>
      <c r="I12" s="45"/>
      <c r="J12" s="22">
        <f>IF(F12="","",IF(D12="－","∞",ABS((I12-G12))/(ABS(H12-G12))))</f>
      </c>
      <c r="K12" s="14" t="s">
        <v>68</v>
      </c>
      <c r="L12" s="43"/>
      <c r="M12" s="13">
        <f t="shared" si="0"/>
      </c>
      <c r="N12" s="7">
        <f t="shared" si="1"/>
      </c>
      <c r="O12" s="5">
        <f t="shared" si="2"/>
      </c>
      <c r="P12" s="17">
        <f t="shared" si="3"/>
      </c>
      <c r="R12" s="2" t="s">
        <v>69</v>
      </c>
      <c r="S12" s="1" t="s">
        <v>70</v>
      </c>
      <c r="T12" s="46">
        <f t="shared" si="4"/>
        <v>109</v>
      </c>
    </row>
    <row r="13" spans="2:20" ht="17.25" thickBot="1" thickTop="1">
      <c r="B13" s="4">
        <v>39666</v>
      </c>
      <c r="C13" s="29">
        <f t="shared" si="5"/>
        <v>500000</v>
      </c>
      <c r="D13" s="48" t="s">
        <v>83</v>
      </c>
      <c r="E13" s="9" t="s">
        <v>2</v>
      </c>
      <c r="F13" s="11"/>
      <c r="G13" s="43"/>
      <c r="H13" s="44"/>
      <c r="I13" s="45"/>
      <c r="J13" s="22">
        <f aca="true" t="shared" si="6" ref="J13:J21">IF(F13="","",IF(D13="－","∞",ABS((I13-G13))/(ABS(H13-G13))))</f>
      </c>
      <c r="K13" s="14" t="s">
        <v>68</v>
      </c>
      <c r="L13" s="43"/>
      <c r="M13" s="13">
        <f t="shared" si="0"/>
      </c>
      <c r="N13" s="7">
        <f t="shared" si="1"/>
      </c>
      <c r="O13" s="5">
        <f t="shared" si="2"/>
      </c>
      <c r="P13" s="17">
        <f t="shared" si="3"/>
      </c>
      <c r="R13" s="2" t="s">
        <v>71</v>
      </c>
      <c r="S13" s="47">
        <v>75</v>
      </c>
      <c r="T13" s="46">
        <f t="shared" si="4"/>
        <v>109</v>
      </c>
    </row>
    <row r="14" spans="2:20" ht="17.25" thickBot="1" thickTop="1">
      <c r="B14" s="4">
        <v>39667</v>
      </c>
      <c r="C14" s="29">
        <f t="shared" si="5"/>
        <v>500000</v>
      </c>
      <c r="D14" s="48" t="s">
        <v>83</v>
      </c>
      <c r="E14" s="9" t="s">
        <v>2</v>
      </c>
      <c r="F14" s="11"/>
      <c r="G14" s="43"/>
      <c r="H14" s="44"/>
      <c r="I14" s="45"/>
      <c r="J14" s="22">
        <f t="shared" si="6"/>
      </c>
      <c r="K14" s="14" t="s">
        <v>68</v>
      </c>
      <c r="L14" s="43"/>
      <c r="M14" s="13">
        <f t="shared" si="0"/>
      </c>
      <c r="N14" s="7">
        <f t="shared" si="1"/>
      </c>
      <c r="O14" s="5">
        <f t="shared" si="2"/>
      </c>
      <c r="P14" s="17">
        <f t="shared" si="3"/>
      </c>
      <c r="R14" s="2" t="s">
        <v>72</v>
      </c>
      <c r="S14" s="47">
        <v>109</v>
      </c>
      <c r="T14" s="46">
        <f t="shared" si="4"/>
        <v>109</v>
      </c>
    </row>
    <row r="15" spans="2:20" ht="17.25" thickBot="1" thickTop="1">
      <c r="B15" s="4">
        <v>39668</v>
      </c>
      <c r="C15" s="29">
        <f t="shared" si="5"/>
        <v>500000</v>
      </c>
      <c r="D15" s="48" t="s">
        <v>83</v>
      </c>
      <c r="E15" s="9" t="s">
        <v>2</v>
      </c>
      <c r="F15" s="11"/>
      <c r="G15" s="43"/>
      <c r="H15" s="44"/>
      <c r="I15" s="45"/>
      <c r="J15" s="22">
        <f t="shared" si="6"/>
      </c>
      <c r="K15" s="14" t="s">
        <v>68</v>
      </c>
      <c r="L15" s="43"/>
      <c r="M15" s="13">
        <f t="shared" si="0"/>
      </c>
      <c r="N15" s="7">
        <f t="shared" si="1"/>
      </c>
      <c r="O15" s="5">
        <f t="shared" si="2"/>
      </c>
      <c r="P15" s="17">
        <f t="shared" si="3"/>
      </c>
      <c r="R15" s="2" t="s">
        <v>73</v>
      </c>
      <c r="S15" s="47">
        <v>193</v>
      </c>
      <c r="T15" s="46">
        <f t="shared" si="4"/>
        <v>109</v>
      </c>
    </row>
    <row r="16" spans="2:20" ht="17.25" thickBot="1" thickTop="1">
      <c r="B16" s="4">
        <v>39671</v>
      </c>
      <c r="C16" s="29">
        <f t="shared" si="5"/>
        <v>500000</v>
      </c>
      <c r="D16" s="48" t="s">
        <v>83</v>
      </c>
      <c r="E16" s="9" t="s">
        <v>2</v>
      </c>
      <c r="F16" s="11"/>
      <c r="G16" s="43"/>
      <c r="H16" s="44"/>
      <c r="I16" s="45"/>
      <c r="J16" s="22">
        <f t="shared" si="6"/>
      </c>
      <c r="K16" s="14" t="s">
        <v>68</v>
      </c>
      <c r="L16" s="43"/>
      <c r="M16" s="13">
        <f t="shared" si="0"/>
      </c>
      <c r="N16" s="7">
        <f t="shared" si="1"/>
      </c>
      <c r="O16" s="5">
        <f t="shared" si="2"/>
      </c>
      <c r="P16" s="17">
        <f t="shared" si="3"/>
      </c>
      <c r="R16" s="2" t="s">
        <v>74</v>
      </c>
      <c r="S16" s="47">
        <v>98</v>
      </c>
      <c r="T16" s="46">
        <f t="shared" si="4"/>
        <v>109</v>
      </c>
    </row>
    <row r="17" spans="2:20" ht="17.25" thickBot="1" thickTop="1">
      <c r="B17" s="4">
        <v>39672</v>
      </c>
      <c r="C17" s="29">
        <f t="shared" si="5"/>
        <v>500000</v>
      </c>
      <c r="D17" s="48" t="s">
        <v>83</v>
      </c>
      <c r="E17" s="9" t="s">
        <v>2</v>
      </c>
      <c r="F17" s="11"/>
      <c r="G17" s="43"/>
      <c r="H17" s="44"/>
      <c r="I17" s="45"/>
      <c r="J17" s="22">
        <f t="shared" si="6"/>
      </c>
      <c r="K17" s="14" t="s">
        <v>68</v>
      </c>
      <c r="L17" s="43"/>
      <c r="M17" s="13">
        <f t="shared" si="0"/>
      </c>
      <c r="N17" s="7">
        <f t="shared" si="1"/>
      </c>
      <c r="O17" s="5">
        <f t="shared" si="2"/>
      </c>
      <c r="P17" s="17">
        <f t="shared" si="3"/>
      </c>
      <c r="R17" s="2" t="s">
        <v>75</v>
      </c>
      <c r="S17" s="2"/>
      <c r="T17" s="46">
        <f t="shared" si="4"/>
        <v>109</v>
      </c>
    </row>
    <row r="18" spans="2:20" ht="17.25" thickBot="1" thickTop="1">
      <c r="B18" s="4">
        <v>39673</v>
      </c>
      <c r="C18" s="29">
        <f t="shared" si="5"/>
        <v>500000</v>
      </c>
      <c r="D18" s="48" t="s">
        <v>83</v>
      </c>
      <c r="E18" s="9" t="s">
        <v>2</v>
      </c>
      <c r="F18" s="11"/>
      <c r="G18" s="43"/>
      <c r="H18" s="44"/>
      <c r="I18" s="45"/>
      <c r="J18" s="22">
        <f t="shared" si="6"/>
      </c>
      <c r="K18" s="14" t="s">
        <v>68</v>
      </c>
      <c r="L18" s="43"/>
      <c r="M18" s="13">
        <f t="shared" si="0"/>
      </c>
      <c r="N18" s="7">
        <f t="shared" si="1"/>
      </c>
      <c r="O18" s="5">
        <f t="shared" si="2"/>
      </c>
      <c r="P18" s="17">
        <f t="shared" si="3"/>
      </c>
      <c r="R18" s="2" t="s">
        <v>76</v>
      </c>
      <c r="S18" s="2"/>
      <c r="T18" s="46">
        <f t="shared" si="4"/>
        <v>109</v>
      </c>
    </row>
    <row r="19" spans="2:20" ht="17.25" thickBot="1" thickTop="1">
      <c r="B19" s="4">
        <v>39674</v>
      </c>
      <c r="C19" s="29">
        <f t="shared" si="5"/>
        <v>500000</v>
      </c>
      <c r="D19" s="48" t="s">
        <v>83</v>
      </c>
      <c r="E19" s="9" t="s">
        <v>2</v>
      </c>
      <c r="F19" s="11"/>
      <c r="G19" s="43"/>
      <c r="H19" s="44"/>
      <c r="I19" s="45"/>
      <c r="J19" s="22">
        <f t="shared" si="6"/>
      </c>
      <c r="K19" s="14" t="s">
        <v>68</v>
      </c>
      <c r="L19" s="43"/>
      <c r="M19" s="13">
        <f t="shared" si="0"/>
      </c>
      <c r="N19" s="7">
        <f t="shared" si="1"/>
      </c>
      <c r="O19" s="5">
        <f t="shared" si="2"/>
      </c>
      <c r="P19" s="17">
        <f t="shared" si="3"/>
      </c>
      <c r="R19" s="2" t="s">
        <v>77</v>
      </c>
      <c r="S19" s="2"/>
      <c r="T19" s="46">
        <f t="shared" si="4"/>
        <v>109</v>
      </c>
    </row>
    <row r="20" spans="2:20" ht="17.25" thickBot="1" thickTop="1">
      <c r="B20" s="4">
        <v>39675</v>
      </c>
      <c r="C20" s="29">
        <f t="shared" si="5"/>
        <v>500000</v>
      </c>
      <c r="D20" s="48" t="s">
        <v>83</v>
      </c>
      <c r="E20" s="9" t="s">
        <v>2</v>
      </c>
      <c r="F20" s="11"/>
      <c r="G20" s="43"/>
      <c r="H20" s="44"/>
      <c r="I20" s="45"/>
      <c r="J20" s="22">
        <f t="shared" si="6"/>
      </c>
      <c r="K20" s="14" t="s">
        <v>68</v>
      </c>
      <c r="L20" s="43"/>
      <c r="M20" s="13">
        <f t="shared" si="0"/>
      </c>
      <c r="N20" s="7">
        <f t="shared" si="1"/>
      </c>
      <c r="O20" s="5">
        <f t="shared" si="2"/>
      </c>
      <c r="P20" s="17">
        <f t="shared" si="3"/>
      </c>
      <c r="R20" s="1" t="s">
        <v>70</v>
      </c>
      <c r="S20" s="2"/>
      <c r="T20" s="46">
        <f t="shared" si="4"/>
        <v>109</v>
      </c>
    </row>
    <row r="21" spans="2:20" ht="17.25" thickBot="1" thickTop="1">
      <c r="B21" s="4">
        <v>39678</v>
      </c>
      <c r="C21" s="29">
        <f t="shared" si="5"/>
        <v>500000</v>
      </c>
      <c r="D21" s="48" t="s">
        <v>83</v>
      </c>
      <c r="E21" s="9" t="s">
        <v>2</v>
      </c>
      <c r="F21" s="11"/>
      <c r="G21" s="43"/>
      <c r="H21" s="44"/>
      <c r="I21" s="45"/>
      <c r="J21" s="22">
        <f t="shared" si="6"/>
      </c>
      <c r="K21" s="14" t="s">
        <v>68</v>
      </c>
      <c r="L21" s="43"/>
      <c r="M21" s="13">
        <f t="shared" si="0"/>
      </c>
      <c r="N21" s="7">
        <f t="shared" si="1"/>
      </c>
      <c r="O21" s="5">
        <f t="shared" si="2"/>
      </c>
      <c r="P21" s="17">
        <f t="shared" si="3"/>
      </c>
      <c r="R21" s="2"/>
      <c r="T21" s="46">
        <f t="shared" si="4"/>
        <v>109</v>
      </c>
    </row>
    <row r="22" spans="2:20" ht="17.25" thickBot="1" thickTop="1">
      <c r="B22" s="4">
        <v>39679</v>
      </c>
      <c r="C22" s="29">
        <f t="shared" si="5"/>
        <v>500000</v>
      </c>
      <c r="D22" s="48" t="s">
        <v>83</v>
      </c>
      <c r="E22" s="9" t="s">
        <v>2</v>
      </c>
      <c r="F22" s="11"/>
      <c r="G22" s="43"/>
      <c r="H22" s="44"/>
      <c r="I22" s="45"/>
      <c r="J22" s="22">
        <f>IF(F22="","",IF(D22="－","∞",ABS((I22-G22))/(ABS(H22-G22))))</f>
      </c>
      <c r="K22" s="14" t="s">
        <v>68</v>
      </c>
      <c r="L22" s="43"/>
      <c r="M22" s="13">
        <f t="shared" si="0"/>
      </c>
      <c r="N22" s="7">
        <f t="shared" si="1"/>
      </c>
      <c r="O22" s="5">
        <f t="shared" si="2"/>
      </c>
      <c r="P22" s="17">
        <f t="shared" si="3"/>
      </c>
      <c r="R22" s="2"/>
      <c r="T22" s="46">
        <f t="shared" si="4"/>
        <v>109</v>
      </c>
    </row>
    <row r="23" spans="2:20" ht="17.25" thickBot="1" thickTop="1">
      <c r="B23" s="4">
        <v>39680</v>
      </c>
      <c r="C23" s="29">
        <f t="shared" si="5"/>
        <v>500000</v>
      </c>
      <c r="D23" s="48" t="s">
        <v>83</v>
      </c>
      <c r="E23" s="9" t="s">
        <v>2</v>
      </c>
      <c r="F23" s="11"/>
      <c r="G23" s="43"/>
      <c r="H23" s="44"/>
      <c r="I23" s="45"/>
      <c r="J23" s="22">
        <f>IF(F23="","",IF(D23="－","∞",ABS((I23-G23))/(ABS(H23-G23))))</f>
      </c>
      <c r="K23" s="14" t="s">
        <v>68</v>
      </c>
      <c r="L23" s="43"/>
      <c r="M23" s="13">
        <f t="shared" si="0"/>
      </c>
      <c r="N23" s="7">
        <f t="shared" si="1"/>
      </c>
      <c r="O23" s="5">
        <f t="shared" si="2"/>
      </c>
      <c r="P23" s="17">
        <f t="shared" si="3"/>
      </c>
      <c r="T23" s="46">
        <f t="shared" si="4"/>
        <v>109</v>
      </c>
    </row>
    <row r="24" spans="2:20" ht="17.25" thickBot="1" thickTop="1">
      <c r="B24" s="4">
        <v>39681</v>
      </c>
      <c r="C24" s="29">
        <f t="shared" si="5"/>
        <v>500000</v>
      </c>
      <c r="D24" s="48" t="s">
        <v>83</v>
      </c>
      <c r="E24" s="9" t="s">
        <v>2</v>
      </c>
      <c r="F24" s="11"/>
      <c r="G24" s="43"/>
      <c r="H24" s="44"/>
      <c r="I24" s="45"/>
      <c r="J24" s="22">
        <f aca="true" t="shared" si="7" ref="J24:J32">IF(F24="","",IF(D24="－","∞",ABS((I24-G24))/(ABS(H24-G24))))</f>
      </c>
      <c r="K24" s="14" t="s">
        <v>68</v>
      </c>
      <c r="L24" s="43"/>
      <c r="M24" s="13">
        <f t="shared" si="0"/>
      </c>
      <c r="N24" s="7">
        <f t="shared" si="1"/>
      </c>
      <c r="O24" s="5">
        <f t="shared" si="2"/>
      </c>
      <c r="P24" s="17">
        <f t="shared" si="3"/>
      </c>
      <c r="T24" s="46">
        <f t="shared" si="4"/>
        <v>109</v>
      </c>
    </row>
    <row r="25" spans="2:20" ht="17.25" thickBot="1" thickTop="1">
      <c r="B25" s="4">
        <v>39682</v>
      </c>
      <c r="C25" s="29">
        <f t="shared" si="5"/>
        <v>500000</v>
      </c>
      <c r="D25" s="48" t="s">
        <v>83</v>
      </c>
      <c r="E25" s="9" t="s">
        <v>2</v>
      </c>
      <c r="F25" s="11"/>
      <c r="G25" s="43"/>
      <c r="H25" s="44"/>
      <c r="I25" s="45"/>
      <c r="J25" s="22">
        <f t="shared" si="7"/>
      </c>
      <c r="K25" s="14" t="s">
        <v>68</v>
      </c>
      <c r="L25" s="43"/>
      <c r="M25" s="13">
        <f t="shared" si="0"/>
      </c>
      <c r="N25" s="7">
        <f t="shared" si="1"/>
      </c>
      <c r="O25" s="5">
        <f t="shared" si="2"/>
      </c>
      <c r="P25" s="17">
        <f t="shared" si="3"/>
      </c>
      <c r="T25" s="46">
        <f t="shared" si="4"/>
        <v>109</v>
      </c>
    </row>
    <row r="26" spans="2:20" ht="17.25" thickBot="1" thickTop="1">
      <c r="B26" s="4">
        <v>39685</v>
      </c>
      <c r="C26" s="29">
        <f t="shared" si="5"/>
        <v>500000</v>
      </c>
      <c r="D26" s="48" t="s">
        <v>83</v>
      </c>
      <c r="E26" s="9" t="s">
        <v>2</v>
      </c>
      <c r="F26" s="11"/>
      <c r="G26" s="43"/>
      <c r="H26" s="44"/>
      <c r="I26" s="45"/>
      <c r="J26" s="22">
        <f t="shared" si="7"/>
      </c>
      <c r="K26" s="14" t="s">
        <v>68</v>
      </c>
      <c r="L26" s="43"/>
      <c r="M26" s="13">
        <f t="shared" si="0"/>
      </c>
      <c r="N26" s="7">
        <f t="shared" si="1"/>
      </c>
      <c r="O26" s="5">
        <f t="shared" si="2"/>
      </c>
      <c r="P26" s="17">
        <f t="shared" si="3"/>
      </c>
      <c r="T26" s="46">
        <f t="shared" si="4"/>
        <v>109</v>
      </c>
    </row>
    <row r="27" spans="2:20" ht="17.25" thickBot="1" thickTop="1">
      <c r="B27" s="4">
        <v>39686</v>
      </c>
      <c r="C27" s="29">
        <f t="shared" si="5"/>
        <v>500000</v>
      </c>
      <c r="D27" s="48" t="s">
        <v>83</v>
      </c>
      <c r="E27" s="9" t="s">
        <v>2</v>
      </c>
      <c r="F27" s="11"/>
      <c r="G27" s="43"/>
      <c r="H27" s="44"/>
      <c r="I27" s="45"/>
      <c r="J27" s="22">
        <f t="shared" si="7"/>
      </c>
      <c r="K27" s="14" t="s">
        <v>68</v>
      </c>
      <c r="L27" s="43"/>
      <c r="M27" s="13">
        <f t="shared" si="0"/>
      </c>
      <c r="N27" s="7">
        <f t="shared" si="1"/>
      </c>
      <c r="O27" s="5">
        <f t="shared" si="2"/>
      </c>
      <c r="P27" s="17">
        <f t="shared" si="3"/>
      </c>
      <c r="T27" s="46">
        <f t="shared" si="4"/>
        <v>109</v>
      </c>
    </row>
    <row r="28" spans="2:20" ht="17.25" thickBot="1" thickTop="1">
      <c r="B28" s="4">
        <v>39687</v>
      </c>
      <c r="C28" s="29">
        <f t="shared" si="5"/>
        <v>500000</v>
      </c>
      <c r="D28" s="48" t="s">
        <v>83</v>
      </c>
      <c r="E28" s="9" t="s">
        <v>2</v>
      </c>
      <c r="F28" s="11"/>
      <c r="G28" s="43"/>
      <c r="H28" s="44"/>
      <c r="I28" s="45"/>
      <c r="J28" s="22">
        <f t="shared" si="7"/>
      </c>
      <c r="K28" s="14" t="s">
        <v>68</v>
      </c>
      <c r="L28" s="43"/>
      <c r="M28" s="13">
        <f t="shared" si="0"/>
      </c>
      <c r="N28" s="7">
        <f t="shared" si="1"/>
      </c>
      <c r="O28" s="5">
        <f t="shared" si="2"/>
      </c>
      <c r="P28" s="17">
        <f t="shared" si="3"/>
      </c>
      <c r="T28" s="46">
        <f t="shared" si="4"/>
        <v>109</v>
      </c>
    </row>
    <row r="29" spans="2:20" ht="17.25" thickBot="1" thickTop="1">
      <c r="B29" s="4">
        <v>39688</v>
      </c>
      <c r="C29" s="29">
        <f t="shared" si="5"/>
        <v>500000</v>
      </c>
      <c r="D29" s="48" t="s">
        <v>83</v>
      </c>
      <c r="E29" s="9" t="s">
        <v>2</v>
      </c>
      <c r="F29" s="11"/>
      <c r="G29" s="43"/>
      <c r="H29" s="44"/>
      <c r="I29" s="45"/>
      <c r="J29" s="22">
        <f t="shared" si="7"/>
      </c>
      <c r="K29" s="14" t="s">
        <v>68</v>
      </c>
      <c r="L29" s="43"/>
      <c r="M29" s="13">
        <f t="shared" si="0"/>
      </c>
      <c r="N29" s="7">
        <f t="shared" si="1"/>
      </c>
      <c r="O29" s="5">
        <f t="shared" si="2"/>
      </c>
      <c r="P29" s="17">
        <f t="shared" si="3"/>
      </c>
      <c r="T29" s="46">
        <f t="shared" si="4"/>
        <v>109</v>
      </c>
    </row>
    <row r="30" spans="2:20" ht="17.25" thickBot="1" thickTop="1">
      <c r="B30" s="4">
        <v>39689</v>
      </c>
      <c r="C30" s="29">
        <f t="shared" si="5"/>
        <v>500000</v>
      </c>
      <c r="D30" s="48" t="s">
        <v>83</v>
      </c>
      <c r="E30" s="9" t="s">
        <v>2</v>
      </c>
      <c r="F30" s="11"/>
      <c r="G30" s="43"/>
      <c r="H30" s="44"/>
      <c r="I30" s="45"/>
      <c r="J30" s="22">
        <f t="shared" si="7"/>
      </c>
      <c r="K30" s="14" t="s">
        <v>68</v>
      </c>
      <c r="L30" s="43"/>
      <c r="M30" s="13">
        <f t="shared" si="0"/>
      </c>
      <c r="N30" s="7">
        <f t="shared" si="1"/>
      </c>
      <c r="O30" s="5">
        <f t="shared" si="2"/>
      </c>
      <c r="P30" s="17">
        <f t="shared" si="3"/>
      </c>
      <c r="T30" s="46">
        <f t="shared" si="4"/>
        <v>109</v>
      </c>
    </row>
    <row r="31" spans="2:20" ht="17.25" thickBot="1" thickTop="1">
      <c r="B31" s="4">
        <v>39692</v>
      </c>
      <c r="C31" s="29">
        <f t="shared" si="5"/>
        <v>500000</v>
      </c>
      <c r="D31" s="48" t="s">
        <v>83</v>
      </c>
      <c r="E31" s="9" t="s">
        <v>0</v>
      </c>
      <c r="F31" s="11">
        <v>10000</v>
      </c>
      <c r="G31" s="43">
        <v>0.8564</v>
      </c>
      <c r="H31" s="44">
        <v>0.852</v>
      </c>
      <c r="I31" s="45">
        <v>0.8599</v>
      </c>
      <c r="J31" s="22">
        <f t="shared" si="7"/>
        <v>0.7954545454545208</v>
      </c>
      <c r="K31" s="14" t="s">
        <v>68</v>
      </c>
      <c r="L31" s="43">
        <v>0.852</v>
      </c>
      <c r="M31" s="13">
        <f t="shared" si="0"/>
        <v>-44.0000000000007</v>
      </c>
      <c r="N31" s="7">
        <f t="shared" si="1"/>
        <v>-4796.000000000076</v>
      </c>
      <c r="O31" s="5">
        <f t="shared" si="2"/>
        <v>0.933476</v>
      </c>
      <c r="P31" s="17" t="str">
        <f t="shared" si="3"/>
        <v>×</v>
      </c>
      <c r="T31" s="46">
        <f t="shared" si="4"/>
        <v>109</v>
      </c>
    </row>
    <row r="32" spans="2:20" ht="17.25" thickBot="1" thickTop="1">
      <c r="B32" s="4">
        <v>39693</v>
      </c>
      <c r="C32" s="29">
        <f t="shared" si="5"/>
        <v>495203.99999999994</v>
      </c>
      <c r="D32" s="48" t="s">
        <v>83</v>
      </c>
      <c r="E32" s="9" t="s">
        <v>0</v>
      </c>
      <c r="F32" s="11">
        <v>10000</v>
      </c>
      <c r="G32" s="43">
        <v>0.8482</v>
      </c>
      <c r="H32" s="44">
        <v>0.8436</v>
      </c>
      <c r="I32" s="45">
        <v>0.8516</v>
      </c>
      <c r="J32" s="22">
        <f t="shared" si="7"/>
        <v>0.7391304347826338</v>
      </c>
      <c r="K32" s="14" t="s">
        <v>68</v>
      </c>
      <c r="L32" s="43">
        <v>0.8516</v>
      </c>
      <c r="M32" s="13">
        <f t="shared" si="0"/>
        <v>34.000000000000696</v>
      </c>
      <c r="N32" s="7">
        <f t="shared" si="1"/>
        <v>3706.000000000076</v>
      </c>
      <c r="O32" s="5">
        <f t="shared" si="2"/>
        <v>0.924538</v>
      </c>
      <c r="P32" s="17" t="str">
        <f t="shared" si="3"/>
        <v>○</v>
      </c>
      <c r="T32" s="46">
        <f t="shared" si="4"/>
        <v>109</v>
      </c>
    </row>
    <row r="33" spans="2:20" ht="17.25" thickBot="1" thickTop="1">
      <c r="B33" s="4">
        <v>39694</v>
      </c>
      <c r="C33" s="29">
        <f t="shared" si="5"/>
        <v>498910</v>
      </c>
      <c r="D33" s="48" t="s">
        <v>83</v>
      </c>
      <c r="E33" s="9" t="s">
        <v>2</v>
      </c>
      <c r="F33" s="11"/>
      <c r="G33" s="43"/>
      <c r="H33" s="44"/>
      <c r="I33" s="45"/>
      <c r="J33" s="22">
        <f>IF(F33="","",IF(D33="－","∞",ABS((I33-G33))/(ABS(H33-G33))))</f>
      </c>
      <c r="K33" s="14" t="s">
        <v>68</v>
      </c>
      <c r="L33" s="43"/>
      <c r="M33" s="13">
        <f t="shared" si="0"/>
      </c>
      <c r="N33" s="7">
        <f t="shared" si="1"/>
      </c>
      <c r="O33" s="5">
        <f t="shared" si="2"/>
      </c>
      <c r="P33" s="17">
        <f t="shared" si="3"/>
      </c>
      <c r="T33" s="46">
        <f t="shared" si="4"/>
        <v>109</v>
      </c>
    </row>
    <row r="34" spans="2:20" ht="17.25" thickBot="1" thickTop="1">
      <c r="B34" s="4">
        <v>39695</v>
      </c>
      <c r="C34" s="29">
        <f t="shared" si="5"/>
        <v>498910</v>
      </c>
      <c r="D34" s="48" t="s">
        <v>83</v>
      </c>
      <c r="E34" s="9" t="s">
        <v>2</v>
      </c>
      <c r="F34" s="11"/>
      <c r="G34" s="43"/>
      <c r="H34" s="44"/>
      <c r="I34" s="45"/>
      <c r="J34" s="22">
        <f>IF(F34="","",IF(D34="－","∞",ABS((I34-G34))/(ABS(H34-G34))))</f>
      </c>
      <c r="K34" s="14" t="s">
        <v>68</v>
      </c>
      <c r="L34" s="43"/>
      <c r="M34" s="13">
        <f t="shared" si="0"/>
      </c>
      <c r="N34" s="7">
        <f t="shared" si="1"/>
      </c>
      <c r="O34" s="5">
        <f t="shared" si="2"/>
      </c>
      <c r="P34" s="17">
        <f t="shared" si="3"/>
      </c>
      <c r="T34" s="46">
        <f t="shared" si="4"/>
        <v>109</v>
      </c>
    </row>
    <row r="35" spans="2:20" ht="17.25" thickBot="1" thickTop="1">
      <c r="B35" s="4">
        <v>39696</v>
      </c>
      <c r="C35" s="29">
        <f t="shared" si="5"/>
        <v>498910</v>
      </c>
      <c r="D35" s="48" t="s">
        <v>83</v>
      </c>
      <c r="E35" s="9" t="s">
        <v>2</v>
      </c>
      <c r="F35" s="11"/>
      <c r="G35" s="43"/>
      <c r="H35" s="44"/>
      <c r="I35" s="45"/>
      <c r="J35" s="22">
        <f aca="true" t="shared" si="8" ref="J35:J42">IF(F35="","",IF(D35="－","∞",ABS((I35-G35))/(ABS(H35-G35))))</f>
      </c>
      <c r="K35" s="14" t="s">
        <v>68</v>
      </c>
      <c r="L35" s="43"/>
      <c r="M35" s="13">
        <f t="shared" si="0"/>
      </c>
      <c r="N35" s="7">
        <f t="shared" si="1"/>
      </c>
      <c r="O35" s="5">
        <f t="shared" si="2"/>
      </c>
      <c r="P35" s="17">
        <f t="shared" si="3"/>
      </c>
      <c r="T35" s="46">
        <f t="shared" si="4"/>
        <v>109</v>
      </c>
    </row>
    <row r="36" spans="2:20" ht="17.25" thickBot="1" thickTop="1">
      <c r="B36" s="4">
        <v>39699</v>
      </c>
      <c r="C36" s="29">
        <f t="shared" si="5"/>
        <v>498910</v>
      </c>
      <c r="D36" s="48" t="s">
        <v>83</v>
      </c>
      <c r="E36" s="9" t="s">
        <v>2</v>
      </c>
      <c r="F36" s="11"/>
      <c r="G36" s="43"/>
      <c r="H36" s="44"/>
      <c r="I36" s="45"/>
      <c r="J36" s="22">
        <f t="shared" si="8"/>
      </c>
      <c r="K36" s="14" t="s">
        <v>68</v>
      </c>
      <c r="L36" s="43"/>
      <c r="M36" s="13">
        <f t="shared" si="0"/>
      </c>
      <c r="N36" s="7">
        <f t="shared" si="1"/>
      </c>
      <c r="O36" s="5">
        <f t="shared" si="2"/>
      </c>
      <c r="P36" s="17">
        <f t="shared" si="3"/>
      </c>
      <c r="T36" s="46">
        <f t="shared" si="4"/>
        <v>109</v>
      </c>
    </row>
    <row r="37" spans="2:20" ht="17.25" thickBot="1" thickTop="1">
      <c r="B37" s="4">
        <v>39700</v>
      </c>
      <c r="C37" s="29">
        <f t="shared" si="5"/>
        <v>498910</v>
      </c>
      <c r="D37" s="48" t="s">
        <v>83</v>
      </c>
      <c r="E37" s="9" t="s">
        <v>2</v>
      </c>
      <c r="F37" s="11"/>
      <c r="G37" s="43"/>
      <c r="H37" s="44"/>
      <c r="I37" s="45"/>
      <c r="J37" s="22">
        <f t="shared" si="8"/>
      </c>
      <c r="K37" s="14" t="s">
        <v>68</v>
      </c>
      <c r="L37" s="43"/>
      <c r="M37" s="13">
        <f t="shared" si="0"/>
      </c>
      <c r="N37" s="7">
        <f t="shared" si="1"/>
      </c>
      <c r="O37" s="5">
        <f t="shared" si="2"/>
      </c>
      <c r="P37" s="17">
        <f t="shared" si="3"/>
      </c>
      <c r="T37" s="46">
        <f t="shared" si="4"/>
        <v>109</v>
      </c>
    </row>
    <row r="38" spans="2:20" ht="17.25" thickBot="1" thickTop="1">
      <c r="B38" s="4">
        <v>39701</v>
      </c>
      <c r="C38" s="29">
        <f t="shared" si="5"/>
        <v>498910</v>
      </c>
      <c r="D38" s="48" t="s">
        <v>83</v>
      </c>
      <c r="E38" s="9" t="s">
        <v>2</v>
      </c>
      <c r="F38" s="11"/>
      <c r="G38" s="43"/>
      <c r="H38" s="44"/>
      <c r="I38" s="45"/>
      <c r="J38" s="22">
        <f t="shared" si="8"/>
      </c>
      <c r="K38" s="14" t="s">
        <v>68</v>
      </c>
      <c r="L38" s="43"/>
      <c r="M38" s="13">
        <f t="shared" si="0"/>
      </c>
      <c r="N38" s="7">
        <f t="shared" si="1"/>
      </c>
      <c r="O38" s="5">
        <f t="shared" si="2"/>
      </c>
      <c r="P38" s="17">
        <f t="shared" si="3"/>
      </c>
      <c r="T38" s="46">
        <f t="shared" si="4"/>
        <v>109</v>
      </c>
    </row>
    <row r="39" spans="2:20" ht="17.25" thickBot="1" thickTop="1">
      <c r="B39" s="4">
        <v>39702</v>
      </c>
      <c r="C39" s="29">
        <f t="shared" si="5"/>
        <v>498910</v>
      </c>
      <c r="D39" s="48" t="s">
        <v>83</v>
      </c>
      <c r="E39" s="9" t="s">
        <v>2</v>
      </c>
      <c r="F39" s="11"/>
      <c r="G39" s="43"/>
      <c r="H39" s="44"/>
      <c r="I39" s="45"/>
      <c r="J39" s="22">
        <f t="shared" si="8"/>
      </c>
      <c r="K39" s="14" t="s">
        <v>68</v>
      </c>
      <c r="L39" s="43"/>
      <c r="M39" s="13">
        <f t="shared" si="0"/>
      </c>
      <c r="N39" s="7">
        <f t="shared" si="1"/>
      </c>
      <c r="O39" s="5">
        <f t="shared" si="2"/>
      </c>
      <c r="P39" s="17">
        <f t="shared" si="3"/>
      </c>
      <c r="T39" s="46">
        <f t="shared" si="4"/>
        <v>109</v>
      </c>
    </row>
    <row r="40" spans="2:20" ht="17.25" thickBot="1" thickTop="1">
      <c r="B40" s="4">
        <v>39703</v>
      </c>
      <c r="C40" s="29">
        <f t="shared" si="5"/>
        <v>498910</v>
      </c>
      <c r="D40" s="48" t="s">
        <v>83</v>
      </c>
      <c r="E40" s="9" t="s">
        <v>2</v>
      </c>
      <c r="F40" s="11"/>
      <c r="G40" s="43"/>
      <c r="H40" s="44"/>
      <c r="I40" s="45"/>
      <c r="J40" s="22">
        <f t="shared" si="8"/>
      </c>
      <c r="K40" s="14" t="s">
        <v>68</v>
      </c>
      <c r="L40" s="43"/>
      <c r="M40" s="13">
        <f t="shared" si="0"/>
      </c>
      <c r="N40" s="7">
        <f t="shared" si="1"/>
      </c>
      <c r="O40" s="5">
        <f t="shared" si="2"/>
      </c>
      <c r="P40" s="17">
        <f t="shared" si="3"/>
      </c>
      <c r="T40" s="46">
        <f t="shared" si="4"/>
        <v>109</v>
      </c>
    </row>
    <row r="41" spans="2:20" ht="17.25" thickBot="1" thickTop="1">
      <c r="B41" s="4">
        <v>39706</v>
      </c>
      <c r="C41" s="29">
        <f t="shared" si="5"/>
        <v>498910</v>
      </c>
      <c r="D41" s="48" t="s">
        <v>83</v>
      </c>
      <c r="E41" s="9" t="s">
        <v>2</v>
      </c>
      <c r="F41" s="11"/>
      <c r="G41" s="43"/>
      <c r="H41" s="44"/>
      <c r="I41" s="45"/>
      <c r="J41" s="22">
        <f t="shared" si="8"/>
      </c>
      <c r="K41" s="14" t="s">
        <v>68</v>
      </c>
      <c r="L41" s="43"/>
      <c r="M41" s="13">
        <f t="shared" si="0"/>
      </c>
      <c r="N41" s="7">
        <f t="shared" si="1"/>
      </c>
      <c r="O41" s="5">
        <f t="shared" si="2"/>
      </c>
      <c r="P41" s="17">
        <f t="shared" si="3"/>
      </c>
      <c r="T41" s="46">
        <f t="shared" si="4"/>
        <v>109</v>
      </c>
    </row>
    <row r="42" spans="2:20" ht="17.25" thickBot="1" thickTop="1">
      <c r="B42" s="4">
        <v>39707</v>
      </c>
      <c r="C42" s="29">
        <f t="shared" si="5"/>
        <v>498910</v>
      </c>
      <c r="D42" s="48" t="s">
        <v>83</v>
      </c>
      <c r="E42" s="9" t="s">
        <v>0</v>
      </c>
      <c r="F42" s="11">
        <v>10000</v>
      </c>
      <c r="G42" s="43">
        <v>0.7968</v>
      </c>
      <c r="H42" s="44">
        <v>0.7938</v>
      </c>
      <c r="I42" s="45">
        <v>0.8107</v>
      </c>
      <c r="J42" s="22">
        <f t="shared" si="8"/>
        <v>4.633333333333337</v>
      </c>
      <c r="K42" s="14" t="s">
        <v>68</v>
      </c>
      <c r="L42" s="43">
        <v>0.7938</v>
      </c>
      <c r="M42" s="13">
        <f t="shared" si="0"/>
        <v>-30.00000000000003</v>
      </c>
      <c r="N42" s="7">
        <f t="shared" si="1"/>
        <v>-3270.000000000003</v>
      </c>
      <c r="O42" s="5">
        <f t="shared" si="2"/>
        <v>0.8685119999999998</v>
      </c>
      <c r="P42" s="17" t="str">
        <f t="shared" si="3"/>
        <v>×</v>
      </c>
      <c r="T42" s="46">
        <f t="shared" si="4"/>
        <v>109</v>
      </c>
    </row>
    <row r="43" spans="2:20" ht="17.25" thickBot="1" thickTop="1">
      <c r="B43" s="4">
        <v>39708</v>
      </c>
      <c r="C43" s="29">
        <f t="shared" si="5"/>
        <v>495640</v>
      </c>
      <c r="D43" s="48" t="s">
        <v>83</v>
      </c>
      <c r="E43" s="9" t="s">
        <v>2</v>
      </c>
      <c r="F43" s="11"/>
      <c r="G43" s="43"/>
      <c r="H43" s="44"/>
      <c r="I43" s="45"/>
      <c r="J43" s="22">
        <f>IF(F43="","",IF(D43="－","∞",ABS((I43-G43))/(ABS(H43-G43))))</f>
      </c>
      <c r="K43" s="14" t="s">
        <v>68</v>
      </c>
      <c r="L43" s="43"/>
      <c r="M43" s="13">
        <f aca="true" t="shared" si="9" ref="M43:M74">IF(L43="","",(IF(E43="買",(L43-G43)*10000,(G43-L43)*10000)))</f>
      </c>
      <c r="N43" s="7">
        <f aca="true" t="shared" si="10" ref="N43:N74">IF(M43="","",M43*F43*T43/10000)</f>
      </c>
      <c r="O43" s="5">
        <f aca="true" t="shared" si="11" ref="O43:O74">IF(F43="","",F43*G43*T43/$B$3)</f>
      </c>
      <c r="P43" s="17">
        <f aca="true" t="shared" si="12" ref="P43:P74">IF(M43="","",IF(M43&lt;0,"×","○"))</f>
      </c>
      <c r="T43" s="46">
        <f aca="true" t="shared" si="13" ref="T43:T74">IF(D43=$R$13,$S$16,(IF(D43=$R$19,$S$16,(IF(D43=$R$16,$S$16,(IF(D43=$R$14,$S$15,(IF(D43=$R$10,$S$13,$S$14)))))))))</f>
        <v>109</v>
      </c>
    </row>
    <row r="44" spans="2:20" ht="17.25" thickBot="1" thickTop="1">
      <c r="B44" s="4">
        <v>39709</v>
      </c>
      <c r="C44" s="29">
        <f aca="true" t="shared" si="14" ref="C44:C75">C43+IF(N43="",0,N43)</f>
        <v>495640</v>
      </c>
      <c r="D44" s="48" t="s">
        <v>83</v>
      </c>
      <c r="E44" s="9" t="s">
        <v>2</v>
      </c>
      <c r="F44" s="11"/>
      <c r="G44" s="43"/>
      <c r="H44" s="44"/>
      <c r="I44" s="45"/>
      <c r="J44" s="22">
        <f>IF(F44="","",IF(D44="－","∞",ABS((I44-G44))/(ABS(H44-G44))))</f>
      </c>
      <c r="K44" s="14" t="s">
        <v>68</v>
      </c>
      <c r="L44" s="43"/>
      <c r="M44" s="13">
        <f t="shared" si="9"/>
      </c>
      <c r="N44" s="7">
        <f t="shared" si="10"/>
      </c>
      <c r="O44" s="5">
        <f t="shared" si="11"/>
      </c>
      <c r="P44" s="17">
        <f t="shared" si="12"/>
      </c>
      <c r="T44" s="46">
        <f t="shared" si="13"/>
        <v>109</v>
      </c>
    </row>
    <row r="45" spans="2:20" ht="17.25" thickBot="1" thickTop="1">
      <c r="B45" s="4">
        <v>39710</v>
      </c>
      <c r="C45" s="29">
        <f t="shared" si="14"/>
        <v>495640</v>
      </c>
      <c r="D45" s="48" t="s">
        <v>83</v>
      </c>
      <c r="E45" s="9" t="s">
        <v>2</v>
      </c>
      <c r="F45" s="11"/>
      <c r="G45" s="43"/>
      <c r="H45" s="44"/>
      <c r="I45" s="45"/>
      <c r="J45" s="22">
        <f aca="true" t="shared" si="15" ref="J45:J52">IF(F45="","",IF(D45="－","∞",ABS((I45-G45))/(ABS(H45-G45))))</f>
      </c>
      <c r="K45" s="14" t="s">
        <v>68</v>
      </c>
      <c r="L45" s="43"/>
      <c r="M45" s="13">
        <f t="shared" si="9"/>
      </c>
      <c r="N45" s="7">
        <f t="shared" si="10"/>
      </c>
      <c r="O45" s="5">
        <f t="shared" si="11"/>
      </c>
      <c r="P45" s="17">
        <f t="shared" si="12"/>
      </c>
      <c r="T45" s="46">
        <f t="shared" si="13"/>
        <v>109</v>
      </c>
    </row>
    <row r="46" spans="2:20" ht="17.25" thickBot="1" thickTop="1">
      <c r="B46" s="4">
        <v>39713</v>
      </c>
      <c r="C46" s="29">
        <f t="shared" si="14"/>
        <v>495640</v>
      </c>
      <c r="D46" s="48" t="s">
        <v>83</v>
      </c>
      <c r="E46" s="9" t="s">
        <v>2</v>
      </c>
      <c r="F46" s="11"/>
      <c r="G46" s="43"/>
      <c r="H46" s="44"/>
      <c r="I46" s="45"/>
      <c r="J46" s="22">
        <f t="shared" si="15"/>
      </c>
      <c r="K46" s="14" t="s">
        <v>68</v>
      </c>
      <c r="L46" s="43"/>
      <c r="M46" s="13">
        <f t="shared" si="9"/>
      </c>
      <c r="N46" s="7">
        <f t="shared" si="10"/>
      </c>
      <c r="O46" s="5">
        <f t="shared" si="11"/>
      </c>
      <c r="P46" s="17">
        <f t="shared" si="12"/>
      </c>
      <c r="T46" s="46">
        <f t="shared" si="13"/>
        <v>109</v>
      </c>
    </row>
    <row r="47" spans="2:20" ht="17.25" thickBot="1" thickTop="1">
      <c r="B47" s="4">
        <v>39714</v>
      </c>
      <c r="C47" s="29">
        <f t="shared" si="14"/>
        <v>495640</v>
      </c>
      <c r="D47" s="48" t="s">
        <v>83</v>
      </c>
      <c r="E47" s="9" t="s">
        <v>2</v>
      </c>
      <c r="F47" s="11"/>
      <c r="G47" s="43"/>
      <c r="H47" s="44"/>
      <c r="I47" s="45"/>
      <c r="J47" s="22">
        <f t="shared" si="15"/>
      </c>
      <c r="K47" s="14" t="s">
        <v>68</v>
      </c>
      <c r="L47" s="43"/>
      <c r="M47" s="13">
        <f t="shared" si="9"/>
      </c>
      <c r="N47" s="7">
        <f t="shared" si="10"/>
      </c>
      <c r="O47" s="5">
        <f t="shared" si="11"/>
      </c>
      <c r="P47" s="17">
        <f t="shared" si="12"/>
      </c>
      <c r="T47" s="46">
        <f t="shared" si="13"/>
        <v>109</v>
      </c>
    </row>
    <row r="48" spans="2:20" ht="17.25" thickBot="1" thickTop="1">
      <c r="B48" s="4">
        <v>39715</v>
      </c>
      <c r="C48" s="29">
        <f t="shared" si="14"/>
        <v>495640</v>
      </c>
      <c r="D48" s="48" t="s">
        <v>83</v>
      </c>
      <c r="E48" s="9" t="s">
        <v>2</v>
      </c>
      <c r="F48" s="11"/>
      <c r="G48" s="43"/>
      <c r="H48" s="44"/>
      <c r="I48" s="45"/>
      <c r="J48" s="22">
        <f t="shared" si="15"/>
      </c>
      <c r="K48" s="14" t="s">
        <v>68</v>
      </c>
      <c r="L48" s="43"/>
      <c r="M48" s="13">
        <f t="shared" si="9"/>
      </c>
      <c r="N48" s="7">
        <f t="shared" si="10"/>
      </c>
      <c r="O48" s="5">
        <f t="shared" si="11"/>
      </c>
      <c r="P48" s="17">
        <f t="shared" si="12"/>
      </c>
      <c r="T48" s="46">
        <f t="shared" si="13"/>
        <v>109</v>
      </c>
    </row>
    <row r="49" spans="2:20" ht="17.25" thickBot="1" thickTop="1">
      <c r="B49" s="4">
        <v>39716</v>
      </c>
      <c r="C49" s="29">
        <f t="shared" si="14"/>
        <v>495640</v>
      </c>
      <c r="D49" s="48" t="s">
        <v>83</v>
      </c>
      <c r="E49" s="9" t="s">
        <v>2</v>
      </c>
      <c r="F49" s="11"/>
      <c r="G49" s="43"/>
      <c r="H49" s="44"/>
      <c r="I49" s="45"/>
      <c r="J49" s="22">
        <f t="shared" si="15"/>
      </c>
      <c r="K49" s="14" t="s">
        <v>68</v>
      </c>
      <c r="L49" s="43"/>
      <c r="M49" s="13">
        <f t="shared" si="9"/>
      </c>
      <c r="N49" s="7">
        <f t="shared" si="10"/>
      </c>
      <c r="O49" s="5">
        <f t="shared" si="11"/>
      </c>
      <c r="P49" s="17">
        <f t="shared" si="12"/>
      </c>
      <c r="T49" s="46">
        <f t="shared" si="13"/>
        <v>109</v>
      </c>
    </row>
    <row r="50" spans="2:20" ht="17.25" thickBot="1" thickTop="1">
      <c r="B50" s="4">
        <v>39717</v>
      </c>
      <c r="C50" s="29">
        <f t="shared" si="14"/>
        <v>495640</v>
      </c>
      <c r="D50" s="48" t="s">
        <v>83</v>
      </c>
      <c r="E50" s="9" t="s">
        <v>2</v>
      </c>
      <c r="F50" s="11"/>
      <c r="G50" s="43"/>
      <c r="H50" s="44"/>
      <c r="I50" s="45"/>
      <c r="J50" s="22">
        <f t="shared" si="15"/>
      </c>
      <c r="K50" s="14" t="s">
        <v>68</v>
      </c>
      <c r="L50" s="43"/>
      <c r="M50" s="13">
        <f t="shared" si="9"/>
      </c>
      <c r="N50" s="7">
        <f t="shared" si="10"/>
      </c>
      <c r="O50" s="5">
        <f t="shared" si="11"/>
      </c>
      <c r="P50" s="17">
        <f t="shared" si="12"/>
      </c>
      <c r="T50" s="46">
        <f t="shared" si="13"/>
        <v>109</v>
      </c>
    </row>
    <row r="51" spans="2:20" ht="17.25" thickBot="1" thickTop="1">
      <c r="B51" s="4">
        <v>39720</v>
      </c>
      <c r="C51" s="29">
        <f t="shared" si="14"/>
        <v>495640</v>
      </c>
      <c r="D51" s="48" t="s">
        <v>83</v>
      </c>
      <c r="E51" s="9" t="s">
        <v>2</v>
      </c>
      <c r="F51" s="11"/>
      <c r="G51" s="43"/>
      <c r="H51" s="44"/>
      <c r="I51" s="45"/>
      <c r="J51" s="22">
        <f t="shared" si="15"/>
      </c>
      <c r="K51" s="14" t="s">
        <v>68</v>
      </c>
      <c r="L51" s="43"/>
      <c r="M51" s="13">
        <f t="shared" si="9"/>
      </c>
      <c r="N51" s="7">
        <f t="shared" si="10"/>
      </c>
      <c r="O51" s="5">
        <f t="shared" si="11"/>
      </c>
      <c r="P51" s="17">
        <f t="shared" si="12"/>
      </c>
      <c r="T51" s="46">
        <f t="shared" si="13"/>
        <v>109</v>
      </c>
    </row>
    <row r="52" spans="2:20" ht="17.25" thickBot="1" thickTop="1">
      <c r="B52" s="4">
        <v>39721</v>
      </c>
      <c r="C52" s="29">
        <f t="shared" si="14"/>
        <v>495640</v>
      </c>
      <c r="D52" s="48" t="s">
        <v>83</v>
      </c>
      <c r="E52" s="9" t="s">
        <v>0</v>
      </c>
      <c r="F52" s="11">
        <v>10000</v>
      </c>
      <c r="G52" s="43">
        <v>0.7979</v>
      </c>
      <c r="H52" s="44">
        <v>0.7866</v>
      </c>
      <c r="I52" s="45">
        <v>0.8097</v>
      </c>
      <c r="J52" s="22">
        <f t="shared" si="15"/>
        <v>1.0442477876106044</v>
      </c>
      <c r="K52" s="14" t="s">
        <v>68</v>
      </c>
      <c r="L52" s="43">
        <v>0.7866</v>
      </c>
      <c r="M52" s="13">
        <f t="shared" si="9"/>
        <v>-113.00000000000088</v>
      </c>
      <c r="N52" s="7">
        <f t="shared" si="10"/>
        <v>-12317.000000000096</v>
      </c>
      <c r="O52" s="5">
        <f t="shared" si="11"/>
        <v>0.8697110000000001</v>
      </c>
      <c r="P52" s="17" t="str">
        <f t="shared" si="12"/>
        <v>×</v>
      </c>
      <c r="T52" s="46">
        <f t="shared" si="13"/>
        <v>109</v>
      </c>
    </row>
    <row r="53" spans="2:20" ht="17.25" thickBot="1" thickTop="1">
      <c r="B53" s="4">
        <v>39722</v>
      </c>
      <c r="C53" s="29">
        <f t="shared" si="14"/>
        <v>483322.9999999999</v>
      </c>
      <c r="D53" s="48" t="s">
        <v>83</v>
      </c>
      <c r="E53" s="9" t="s">
        <v>2</v>
      </c>
      <c r="F53" s="11"/>
      <c r="G53" s="43"/>
      <c r="H53" s="44"/>
      <c r="I53" s="45"/>
      <c r="J53" s="22">
        <f>IF(F53="","",IF(D53="－","∞",ABS((I53-G53))/(ABS(H53-G53))))</f>
      </c>
      <c r="K53" s="14" t="s">
        <v>68</v>
      </c>
      <c r="L53" s="43"/>
      <c r="M53" s="13">
        <f t="shared" si="9"/>
      </c>
      <c r="N53" s="7">
        <f t="shared" si="10"/>
      </c>
      <c r="O53" s="5">
        <f t="shared" si="11"/>
      </c>
      <c r="P53" s="17">
        <f t="shared" si="12"/>
      </c>
      <c r="T53" s="46">
        <f t="shared" si="13"/>
        <v>109</v>
      </c>
    </row>
    <row r="54" spans="2:20" ht="17.25" thickBot="1" thickTop="1">
      <c r="B54" s="4">
        <v>39723</v>
      </c>
      <c r="C54" s="29">
        <f t="shared" si="14"/>
        <v>483322.9999999999</v>
      </c>
      <c r="D54" s="48" t="s">
        <v>83</v>
      </c>
      <c r="E54" s="9" t="s">
        <v>2</v>
      </c>
      <c r="F54" s="11"/>
      <c r="G54" s="43"/>
      <c r="H54" s="44"/>
      <c r="I54" s="45"/>
      <c r="J54" s="22">
        <f>IF(F54="","",IF(D54="－","∞",ABS((I54-G54))/(ABS(H54-G54))))</f>
      </c>
      <c r="K54" s="14" t="s">
        <v>68</v>
      </c>
      <c r="L54" s="43"/>
      <c r="M54" s="13">
        <f t="shared" si="9"/>
      </c>
      <c r="N54" s="7">
        <f t="shared" si="10"/>
      </c>
      <c r="O54" s="5">
        <f t="shared" si="11"/>
      </c>
      <c r="P54" s="17">
        <f t="shared" si="12"/>
      </c>
      <c r="T54" s="46">
        <f t="shared" si="13"/>
        <v>109</v>
      </c>
    </row>
    <row r="55" spans="2:20" ht="17.25" thickBot="1" thickTop="1">
      <c r="B55" s="4">
        <v>39724</v>
      </c>
      <c r="C55" s="29">
        <f t="shared" si="14"/>
        <v>483322.9999999999</v>
      </c>
      <c r="D55" s="48" t="s">
        <v>83</v>
      </c>
      <c r="E55" s="9" t="s">
        <v>0</v>
      </c>
      <c r="F55" s="11">
        <v>10000</v>
      </c>
      <c r="G55" s="43">
        <v>0.7731</v>
      </c>
      <c r="H55" s="44">
        <v>0.7622</v>
      </c>
      <c r="I55" s="45">
        <v>0.7788</v>
      </c>
      <c r="J55" s="22">
        <f aca="true" t="shared" si="16" ref="J55:J63">IF(F55="","",IF(D55="－","∞",ABS((I55-G55))/(ABS(H55-G55))))</f>
        <v>0.5229357798165163</v>
      </c>
      <c r="K55" s="14" t="s">
        <v>68</v>
      </c>
      <c r="L55" s="43">
        <v>0.7788</v>
      </c>
      <c r="M55" s="13">
        <f t="shared" si="9"/>
        <v>57.000000000000384</v>
      </c>
      <c r="N55" s="7">
        <f t="shared" si="10"/>
        <v>6213.000000000042</v>
      </c>
      <c r="O55" s="5">
        <f t="shared" si="11"/>
        <v>0.842679</v>
      </c>
      <c r="P55" s="17" t="str">
        <f t="shared" si="12"/>
        <v>○</v>
      </c>
      <c r="T55" s="46">
        <f t="shared" si="13"/>
        <v>109</v>
      </c>
    </row>
    <row r="56" spans="2:20" ht="17.25" thickBot="1" thickTop="1">
      <c r="B56" s="4">
        <v>39727</v>
      </c>
      <c r="C56" s="29">
        <f t="shared" si="14"/>
        <v>489535.99999999994</v>
      </c>
      <c r="D56" s="48" t="s">
        <v>83</v>
      </c>
      <c r="E56" s="9" t="s">
        <v>0</v>
      </c>
      <c r="F56" s="11">
        <v>10000</v>
      </c>
      <c r="G56" s="43">
        <v>0.7699</v>
      </c>
      <c r="H56" s="44">
        <v>0.7671</v>
      </c>
      <c r="I56" s="45">
        <v>0.7749</v>
      </c>
      <c r="J56" s="22">
        <f t="shared" si="16"/>
        <v>1.7857142857142716</v>
      </c>
      <c r="K56" s="14" t="s">
        <v>68</v>
      </c>
      <c r="L56" s="43">
        <v>0.7671</v>
      </c>
      <c r="M56" s="13">
        <f t="shared" si="9"/>
        <v>-28.00000000000025</v>
      </c>
      <c r="N56" s="7">
        <f t="shared" si="10"/>
        <v>-3052.0000000000273</v>
      </c>
      <c r="O56" s="5">
        <f t="shared" si="11"/>
        <v>0.839191</v>
      </c>
      <c r="P56" s="17" t="str">
        <f t="shared" si="12"/>
        <v>×</v>
      </c>
      <c r="T56" s="46">
        <f t="shared" si="13"/>
        <v>109</v>
      </c>
    </row>
    <row r="57" spans="2:20" ht="17.25" thickBot="1" thickTop="1">
      <c r="B57" s="4">
        <v>39728</v>
      </c>
      <c r="C57" s="29">
        <f t="shared" si="14"/>
        <v>486483.99999999994</v>
      </c>
      <c r="D57" s="48" t="s">
        <v>83</v>
      </c>
      <c r="E57" s="9" t="s">
        <v>2</v>
      </c>
      <c r="F57" s="11"/>
      <c r="G57" s="43"/>
      <c r="H57" s="44"/>
      <c r="I57" s="45"/>
      <c r="J57" s="22">
        <f t="shared" si="16"/>
      </c>
      <c r="K57" s="14" t="s">
        <v>68</v>
      </c>
      <c r="L57" s="43"/>
      <c r="M57" s="13">
        <f t="shared" si="9"/>
      </c>
      <c r="N57" s="7">
        <f t="shared" si="10"/>
      </c>
      <c r="O57" s="5">
        <f t="shared" si="11"/>
      </c>
      <c r="P57" s="17">
        <f t="shared" si="12"/>
      </c>
      <c r="T57" s="46">
        <f t="shared" si="13"/>
        <v>109</v>
      </c>
    </row>
    <row r="58" spans="2:20" ht="17.25" thickBot="1" thickTop="1">
      <c r="B58" s="4">
        <v>39729</v>
      </c>
      <c r="C58" s="29">
        <f t="shared" si="14"/>
        <v>486483.99999999994</v>
      </c>
      <c r="D58" s="48" t="s">
        <v>83</v>
      </c>
      <c r="E58" s="9" t="s">
        <v>0</v>
      </c>
      <c r="F58" s="11">
        <v>10000</v>
      </c>
      <c r="G58" s="43">
        <v>0.7097</v>
      </c>
      <c r="H58" s="44">
        <v>0.6958</v>
      </c>
      <c r="I58" s="45">
        <v>0.7169</v>
      </c>
      <c r="J58" s="22">
        <f t="shared" si="16"/>
        <v>0.5179856115107894</v>
      </c>
      <c r="K58" s="14" t="s">
        <v>68</v>
      </c>
      <c r="L58" s="43">
        <v>0.6958</v>
      </c>
      <c r="M58" s="13">
        <f t="shared" si="9"/>
        <v>-139.00000000000023</v>
      </c>
      <c r="N58" s="7">
        <f t="shared" si="10"/>
        <v>-15151.000000000027</v>
      </c>
      <c r="O58" s="5">
        <f t="shared" si="11"/>
        <v>0.773573</v>
      </c>
      <c r="P58" s="17" t="str">
        <f t="shared" si="12"/>
        <v>×</v>
      </c>
      <c r="T58" s="46">
        <f t="shared" si="13"/>
        <v>109</v>
      </c>
    </row>
    <row r="59" spans="2:20" ht="17.25" thickBot="1" thickTop="1">
      <c r="B59" s="4">
        <v>39730</v>
      </c>
      <c r="C59" s="29">
        <f t="shared" si="14"/>
        <v>471332.99999999994</v>
      </c>
      <c r="D59" s="48" t="s">
        <v>83</v>
      </c>
      <c r="E59" s="9" t="s">
        <v>2</v>
      </c>
      <c r="F59" s="11"/>
      <c r="G59" s="43"/>
      <c r="H59" s="44"/>
      <c r="I59" s="45"/>
      <c r="J59" s="22">
        <f t="shared" si="16"/>
      </c>
      <c r="K59" s="14" t="s">
        <v>68</v>
      </c>
      <c r="L59" s="43"/>
      <c r="M59" s="13">
        <f t="shared" si="9"/>
      </c>
      <c r="N59" s="7">
        <f t="shared" si="10"/>
      </c>
      <c r="O59" s="5">
        <f t="shared" si="11"/>
      </c>
      <c r="P59" s="17">
        <f t="shared" si="12"/>
      </c>
      <c r="T59" s="46">
        <f t="shared" si="13"/>
        <v>109</v>
      </c>
    </row>
    <row r="60" spans="2:20" ht="17.25" thickBot="1" thickTop="1">
      <c r="B60" s="4">
        <v>39731</v>
      </c>
      <c r="C60" s="29">
        <f t="shared" si="14"/>
        <v>471332.99999999994</v>
      </c>
      <c r="D60" s="48" t="s">
        <v>83</v>
      </c>
      <c r="E60" s="9" t="s">
        <v>2</v>
      </c>
      <c r="F60" s="11"/>
      <c r="G60" s="43"/>
      <c r="H60" s="44"/>
      <c r="I60" s="45"/>
      <c r="J60" s="22">
        <f t="shared" si="16"/>
      </c>
      <c r="K60" s="14" t="s">
        <v>68</v>
      </c>
      <c r="L60" s="43"/>
      <c r="M60" s="13">
        <f t="shared" si="9"/>
      </c>
      <c r="N60" s="7">
        <f t="shared" si="10"/>
      </c>
      <c r="O60" s="5">
        <f t="shared" si="11"/>
      </c>
      <c r="P60" s="17">
        <f t="shared" si="12"/>
      </c>
      <c r="T60" s="46">
        <f t="shared" si="13"/>
        <v>109</v>
      </c>
    </row>
    <row r="61" spans="2:20" ht="17.25" thickBot="1" thickTop="1">
      <c r="B61" s="4">
        <v>39734</v>
      </c>
      <c r="C61" s="29">
        <f t="shared" si="14"/>
        <v>471332.99999999994</v>
      </c>
      <c r="D61" s="48" t="s">
        <v>83</v>
      </c>
      <c r="E61" s="9" t="s">
        <v>2</v>
      </c>
      <c r="F61" s="11"/>
      <c r="G61" s="43"/>
      <c r="H61" s="44"/>
      <c r="I61" s="45"/>
      <c r="J61" s="22">
        <f t="shared" si="16"/>
      </c>
      <c r="K61" s="14" t="s">
        <v>68</v>
      </c>
      <c r="L61" s="43"/>
      <c r="M61" s="13">
        <f t="shared" si="9"/>
      </c>
      <c r="N61" s="7">
        <f t="shared" si="10"/>
      </c>
      <c r="O61" s="5">
        <f t="shared" si="11"/>
      </c>
      <c r="P61" s="17">
        <f t="shared" si="12"/>
      </c>
      <c r="T61" s="46">
        <f t="shared" si="13"/>
        <v>109</v>
      </c>
    </row>
    <row r="62" spans="2:20" ht="17.25" thickBot="1" thickTop="1">
      <c r="B62" s="4">
        <v>39735</v>
      </c>
      <c r="C62" s="29">
        <f t="shared" si="14"/>
        <v>471332.99999999994</v>
      </c>
      <c r="D62" s="48" t="s">
        <v>83</v>
      </c>
      <c r="E62" s="9" t="s">
        <v>1</v>
      </c>
      <c r="F62" s="11">
        <v>10000</v>
      </c>
      <c r="G62" s="43">
        <v>0.7039</v>
      </c>
      <c r="H62" s="44">
        <v>0.7152</v>
      </c>
      <c r="I62" s="45">
        <v>0.6815</v>
      </c>
      <c r="J62" s="22">
        <f t="shared" si="16"/>
        <v>1.9823008849557542</v>
      </c>
      <c r="K62" s="14" t="s">
        <v>68</v>
      </c>
      <c r="L62" s="43">
        <v>0.7152</v>
      </c>
      <c r="M62" s="13">
        <f t="shared" si="9"/>
        <v>-112.99999999999977</v>
      </c>
      <c r="N62" s="7">
        <f t="shared" si="10"/>
        <v>-12316.999999999975</v>
      </c>
      <c r="O62" s="5">
        <f t="shared" si="11"/>
        <v>0.767251</v>
      </c>
      <c r="P62" s="17" t="str">
        <f t="shared" si="12"/>
        <v>×</v>
      </c>
      <c r="T62" s="46">
        <f t="shared" si="13"/>
        <v>109</v>
      </c>
    </row>
    <row r="63" spans="2:20" ht="17.25" thickBot="1" thickTop="1">
      <c r="B63" s="4">
        <v>39736</v>
      </c>
      <c r="C63" s="29">
        <f t="shared" si="14"/>
        <v>459015.99999999994</v>
      </c>
      <c r="D63" s="48" t="s">
        <v>83</v>
      </c>
      <c r="E63" s="9" t="s">
        <v>2</v>
      </c>
      <c r="F63" s="11"/>
      <c r="G63" s="43"/>
      <c r="H63" s="44"/>
      <c r="I63" s="45"/>
      <c r="J63" s="22">
        <f t="shared" si="16"/>
      </c>
      <c r="K63" s="14" t="s">
        <v>68</v>
      </c>
      <c r="L63" s="43"/>
      <c r="M63" s="13">
        <f t="shared" si="9"/>
      </c>
      <c r="N63" s="7">
        <f t="shared" si="10"/>
      </c>
      <c r="O63" s="5">
        <f t="shared" si="11"/>
      </c>
      <c r="P63" s="17">
        <f t="shared" si="12"/>
      </c>
      <c r="T63" s="46">
        <f t="shared" si="13"/>
        <v>109</v>
      </c>
    </row>
    <row r="64" spans="2:20" ht="17.25" thickBot="1" thickTop="1">
      <c r="B64" s="4">
        <v>39737</v>
      </c>
      <c r="C64" s="29">
        <f t="shared" si="14"/>
        <v>459015.99999999994</v>
      </c>
      <c r="D64" s="48" t="s">
        <v>83</v>
      </c>
      <c r="E64" s="9" t="s">
        <v>0</v>
      </c>
      <c r="F64" s="11">
        <v>10000</v>
      </c>
      <c r="G64" s="43">
        <v>0.6556</v>
      </c>
      <c r="H64" s="44">
        <v>0.6324</v>
      </c>
      <c r="I64" s="45">
        <v>0.67</v>
      </c>
      <c r="J64" s="22">
        <f aca="true" t="shared" si="17" ref="J64:J69">IF(F64="","",IF(D64="－","∞",ABS((I64-G64))/(ABS(H64-G64))))</f>
        <v>0.6206896551724173</v>
      </c>
      <c r="K64" s="14" t="s">
        <v>68</v>
      </c>
      <c r="L64" s="43">
        <v>0.67</v>
      </c>
      <c r="M64" s="13">
        <f t="shared" si="9"/>
        <v>144.0000000000008</v>
      </c>
      <c r="N64" s="7">
        <f t="shared" si="10"/>
        <v>15696.000000000087</v>
      </c>
      <c r="O64" s="5">
        <f t="shared" si="11"/>
        <v>0.714604</v>
      </c>
      <c r="P64" s="17" t="str">
        <f t="shared" si="12"/>
        <v>○</v>
      </c>
      <c r="T64" s="46">
        <f t="shared" si="13"/>
        <v>109</v>
      </c>
    </row>
    <row r="65" spans="2:20" ht="17.25" thickBot="1" thickTop="1">
      <c r="B65" s="4">
        <v>39738</v>
      </c>
      <c r="C65" s="29">
        <f t="shared" si="14"/>
        <v>474712</v>
      </c>
      <c r="D65" s="48" t="s">
        <v>83</v>
      </c>
      <c r="E65" s="9" t="s">
        <v>2</v>
      </c>
      <c r="F65" s="11"/>
      <c r="G65" s="43"/>
      <c r="H65" s="44"/>
      <c r="I65" s="45"/>
      <c r="J65" s="22">
        <f t="shared" si="17"/>
      </c>
      <c r="K65" s="14" t="s">
        <v>68</v>
      </c>
      <c r="L65" s="43"/>
      <c r="M65" s="13">
        <f t="shared" si="9"/>
      </c>
      <c r="N65" s="7">
        <f t="shared" si="10"/>
      </c>
      <c r="O65" s="5">
        <f t="shared" si="11"/>
      </c>
      <c r="P65" s="17">
        <f t="shared" si="12"/>
      </c>
      <c r="T65" s="46">
        <f t="shared" si="13"/>
        <v>109</v>
      </c>
    </row>
    <row r="66" spans="2:20" ht="17.25" thickBot="1" thickTop="1">
      <c r="B66" s="4">
        <v>39741</v>
      </c>
      <c r="C66" s="29">
        <f t="shared" si="14"/>
        <v>474712</v>
      </c>
      <c r="D66" s="48" t="s">
        <v>83</v>
      </c>
      <c r="E66" s="9" t="s">
        <v>2</v>
      </c>
      <c r="F66" s="11"/>
      <c r="G66" s="43"/>
      <c r="H66" s="44"/>
      <c r="I66" s="45"/>
      <c r="J66" s="22">
        <f t="shared" si="17"/>
      </c>
      <c r="K66" s="14" t="s">
        <v>68</v>
      </c>
      <c r="L66" s="43"/>
      <c r="M66" s="13">
        <f t="shared" si="9"/>
      </c>
      <c r="N66" s="7">
        <f t="shared" si="10"/>
      </c>
      <c r="O66" s="5">
        <f t="shared" si="11"/>
      </c>
      <c r="P66" s="17">
        <f t="shared" si="12"/>
      </c>
      <c r="T66" s="46">
        <f t="shared" si="13"/>
        <v>109</v>
      </c>
    </row>
    <row r="67" spans="2:20" ht="17.25" thickBot="1" thickTop="1">
      <c r="B67" s="4">
        <v>39742</v>
      </c>
      <c r="C67" s="29">
        <f t="shared" si="14"/>
        <v>474712</v>
      </c>
      <c r="D67" s="48" t="s">
        <v>83</v>
      </c>
      <c r="E67" s="9" t="s">
        <v>2</v>
      </c>
      <c r="F67" s="11"/>
      <c r="G67" s="43"/>
      <c r="H67" s="44"/>
      <c r="I67" s="45"/>
      <c r="J67" s="22">
        <f t="shared" si="17"/>
      </c>
      <c r="K67" s="14" t="s">
        <v>68</v>
      </c>
      <c r="L67" s="43"/>
      <c r="M67" s="13">
        <f t="shared" si="9"/>
      </c>
      <c r="N67" s="7">
        <f t="shared" si="10"/>
      </c>
      <c r="O67" s="5">
        <f t="shared" si="11"/>
      </c>
      <c r="P67" s="17">
        <f t="shared" si="12"/>
      </c>
      <c r="T67" s="46">
        <f t="shared" si="13"/>
        <v>109</v>
      </c>
    </row>
    <row r="68" spans="2:20" ht="17.25" thickBot="1" thickTop="1">
      <c r="B68" s="4">
        <v>39743</v>
      </c>
      <c r="C68" s="29">
        <f t="shared" si="14"/>
        <v>474712</v>
      </c>
      <c r="D68" s="48" t="s">
        <v>83</v>
      </c>
      <c r="E68" s="9" t="s">
        <v>2</v>
      </c>
      <c r="F68" s="11"/>
      <c r="G68" s="43"/>
      <c r="H68" s="44"/>
      <c r="I68" s="45"/>
      <c r="J68" s="22">
        <f t="shared" si="17"/>
      </c>
      <c r="K68" s="14" t="s">
        <v>68</v>
      </c>
      <c r="L68" s="43"/>
      <c r="M68" s="13">
        <f t="shared" si="9"/>
      </c>
      <c r="N68" s="7">
        <f t="shared" si="10"/>
      </c>
      <c r="O68" s="5">
        <f t="shared" si="11"/>
      </c>
      <c r="P68" s="17">
        <f t="shared" si="12"/>
      </c>
      <c r="T68" s="46">
        <f t="shared" si="13"/>
        <v>109</v>
      </c>
    </row>
    <row r="69" spans="2:20" ht="17.25" thickBot="1" thickTop="1">
      <c r="B69" s="4">
        <v>39744</v>
      </c>
      <c r="C69" s="29">
        <f t="shared" si="14"/>
        <v>474712</v>
      </c>
      <c r="D69" s="48" t="s">
        <v>83</v>
      </c>
      <c r="E69" s="9" t="s">
        <v>2</v>
      </c>
      <c r="F69" s="11"/>
      <c r="G69" s="43"/>
      <c r="H69" s="44"/>
      <c r="I69" s="45"/>
      <c r="J69" s="22">
        <f t="shared" si="17"/>
      </c>
      <c r="K69" s="14" t="s">
        <v>68</v>
      </c>
      <c r="L69" s="43"/>
      <c r="M69" s="13">
        <f t="shared" si="9"/>
      </c>
      <c r="N69" s="7">
        <f t="shared" si="10"/>
      </c>
      <c r="O69" s="5">
        <f t="shared" si="11"/>
      </c>
      <c r="P69" s="17">
        <f t="shared" si="12"/>
      </c>
      <c r="T69" s="46">
        <f t="shared" si="13"/>
        <v>109</v>
      </c>
    </row>
    <row r="70" spans="2:20" ht="17.25" thickBot="1" thickTop="1">
      <c r="B70" s="4">
        <v>39745</v>
      </c>
      <c r="C70" s="29">
        <f t="shared" si="14"/>
        <v>474712</v>
      </c>
      <c r="D70" s="48" t="s">
        <v>83</v>
      </c>
      <c r="E70" s="9" t="s">
        <v>2</v>
      </c>
      <c r="F70" s="11"/>
      <c r="G70" s="43"/>
      <c r="H70" s="44"/>
      <c r="I70" s="45"/>
      <c r="J70" s="22">
        <f aca="true" t="shared" si="18" ref="J70:J78">IF(F70="","",IF(D70="－","∞",ABS((I70-G70))/(ABS(H70-G70))))</f>
      </c>
      <c r="K70" s="14" t="s">
        <v>68</v>
      </c>
      <c r="L70" s="43"/>
      <c r="M70" s="13">
        <f t="shared" si="9"/>
      </c>
      <c r="N70" s="7">
        <f t="shared" si="10"/>
      </c>
      <c r="O70" s="5">
        <f t="shared" si="11"/>
      </c>
      <c r="P70" s="17">
        <f t="shared" si="12"/>
      </c>
      <c r="T70" s="46">
        <f t="shared" si="13"/>
        <v>109</v>
      </c>
    </row>
    <row r="71" spans="2:20" ht="17.25" thickBot="1" thickTop="1">
      <c r="B71" s="4">
        <v>39748</v>
      </c>
      <c r="C71" s="29">
        <f t="shared" si="14"/>
        <v>474712</v>
      </c>
      <c r="D71" s="48" t="s">
        <v>83</v>
      </c>
      <c r="E71" s="9" t="s">
        <v>0</v>
      </c>
      <c r="F71" s="11">
        <v>10000</v>
      </c>
      <c r="G71" s="43">
        <v>0.6154</v>
      </c>
      <c r="H71" s="44">
        <v>0.5882</v>
      </c>
      <c r="I71" s="45">
        <v>0.6327</v>
      </c>
      <c r="J71" s="22">
        <f t="shared" si="18"/>
        <v>0.6360294117647093</v>
      </c>
      <c r="K71" s="14" t="s">
        <v>68</v>
      </c>
      <c r="L71" s="43">
        <v>0.6011</v>
      </c>
      <c r="M71" s="13">
        <f t="shared" si="9"/>
        <v>-142.9999999999998</v>
      </c>
      <c r="N71" s="7">
        <f t="shared" si="10"/>
        <v>-15586.999999999976</v>
      </c>
      <c r="O71" s="5">
        <f t="shared" si="11"/>
        <v>0.6707859999999999</v>
      </c>
      <c r="P71" s="17" t="str">
        <f t="shared" si="12"/>
        <v>×</v>
      </c>
      <c r="T71" s="46">
        <f t="shared" si="13"/>
        <v>109</v>
      </c>
    </row>
    <row r="72" spans="2:20" ht="17.25" thickBot="1" thickTop="1">
      <c r="B72" s="4">
        <v>39749</v>
      </c>
      <c r="C72" s="29">
        <f t="shared" si="14"/>
        <v>459125</v>
      </c>
      <c r="D72" s="48" t="s">
        <v>83</v>
      </c>
      <c r="E72" s="9" t="s">
        <v>0</v>
      </c>
      <c r="F72" s="11">
        <v>10000</v>
      </c>
      <c r="G72" s="43">
        <v>0.6033</v>
      </c>
      <c r="H72" s="44">
        <v>0.5926</v>
      </c>
      <c r="I72" s="45">
        <v>0.6089</v>
      </c>
      <c r="J72" s="22">
        <f t="shared" si="18"/>
        <v>0.5233644859813164</v>
      </c>
      <c r="K72" s="14" t="s">
        <v>68</v>
      </c>
      <c r="L72" s="43">
        <v>0.6089</v>
      </c>
      <c r="M72" s="13">
        <f t="shared" si="9"/>
        <v>56.0000000000005</v>
      </c>
      <c r="N72" s="7">
        <f t="shared" si="10"/>
        <v>6104.000000000055</v>
      </c>
      <c r="O72" s="5">
        <f t="shared" si="11"/>
        <v>0.6575969999999999</v>
      </c>
      <c r="P72" s="17" t="str">
        <f t="shared" si="12"/>
        <v>○</v>
      </c>
      <c r="T72" s="46">
        <f t="shared" si="13"/>
        <v>109</v>
      </c>
    </row>
    <row r="73" spans="2:20" ht="17.25" thickBot="1" thickTop="1">
      <c r="B73" s="4">
        <v>39750</v>
      </c>
      <c r="C73" s="29">
        <f t="shared" si="14"/>
        <v>465229.00000000006</v>
      </c>
      <c r="D73" s="48" t="s">
        <v>83</v>
      </c>
      <c r="E73" s="9" t="s">
        <v>1</v>
      </c>
      <c r="F73" s="11">
        <v>10000</v>
      </c>
      <c r="G73" s="43">
        <v>0.6488</v>
      </c>
      <c r="H73" s="44">
        <v>0.6676</v>
      </c>
      <c r="I73" s="45">
        <v>0.6347</v>
      </c>
      <c r="J73" s="22">
        <f t="shared" si="18"/>
        <v>0.750000000000003</v>
      </c>
      <c r="K73" s="14" t="s">
        <v>68</v>
      </c>
      <c r="L73" s="43">
        <v>0.6347</v>
      </c>
      <c r="M73" s="13">
        <f t="shared" si="9"/>
        <v>141</v>
      </c>
      <c r="N73" s="7">
        <f t="shared" si="10"/>
        <v>15369</v>
      </c>
      <c r="O73" s="5">
        <f t="shared" si="11"/>
        <v>0.707192</v>
      </c>
      <c r="P73" s="17" t="str">
        <f t="shared" si="12"/>
        <v>○</v>
      </c>
      <c r="T73" s="46">
        <f t="shared" si="13"/>
        <v>109</v>
      </c>
    </row>
    <row r="74" spans="2:20" ht="17.25" thickBot="1" thickTop="1">
      <c r="B74" s="4">
        <v>39751</v>
      </c>
      <c r="C74" s="29">
        <f t="shared" si="14"/>
        <v>480598.00000000006</v>
      </c>
      <c r="D74" s="48" t="s">
        <v>83</v>
      </c>
      <c r="E74" s="9" t="s">
        <v>2</v>
      </c>
      <c r="F74" s="11"/>
      <c r="G74" s="43"/>
      <c r="H74" s="44"/>
      <c r="I74" s="45"/>
      <c r="J74" s="22">
        <f t="shared" si="18"/>
      </c>
      <c r="K74" s="14" t="s">
        <v>68</v>
      </c>
      <c r="L74" s="43"/>
      <c r="M74" s="13">
        <f t="shared" si="9"/>
      </c>
      <c r="N74" s="7">
        <f t="shared" si="10"/>
      </c>
      <c r="O74" s="5">
        <f t="shared" si="11"/>
      </c>
      <c r="P74" s="17">
        <f t="shared" si="12"/>
      </c>
      <c r="T74" s="46">
        <f t="shared" si="13"/>
        <v>109</v>
      </c>
    </row>
    <row r="75" spans="2:20" ht="17.25" thickBot="1" thickTop="1">
      <c r="B75" s="4">
        <v>39752</v>
      </c>
      <c r="C75" s="29">
        <f t="shared" si="14"/>
        <v>480598.00000000006</v>
      </c>
      <c r="D75" s="48" t="s">
        <v>83</v>
      </c>
      <c r="E75" s="9" t="s">
        <v>2</v>
      </c>
      <c r="F75" s="11"/>
      <c r="G75" s="43"/>
      <c r="H75" s="44"/>
      <c r="I75" s="45"/>
      <c r="J75" s="22">
        <f t="shared" si="18"/>
      </c>
      <c r="K75" s="14" t="s">
        <v>68</v>
      </c>
      <c r="L75" s="43"/>
      <c r="M75" s="13">
        <f aca="true" t="shared" si="19" ref="M75:M95">IF(L75="","",(IF(E75="買",(L75-G75)*10000,(G75-L75)*10000)))</f>
      </c>
      <c r="N75" s="7">
        <f aca="true" t="shared" si="20" ref="N75:N95">IF(M75="","",M75*F75*T75/10000)</f>
      </c>
      <c r="O75" s="5">
        <f aca="true" t="shared" si="21" ref="O75:O95">IF(F75="","",F75*G75*T75/$B$3)</f>
      </c>
      <c r="P75" s="17">
        <f aca="true" t="shared" si="22" ref="P75:P95">IF(M75="","",IF(M75&lt;0,"×","○"))</f>
      </c>
      <c r="T75" s="46">
        <f aca="true" t="shared" si="23" ref="T75:T95">IF(D75=$R$13,$S$16,(IF(D75=$R$19,$S$16,(IF(D75=$R$16,$S$16,(IF(D75=$R$14,$S$15,(IF(D75=$R$10,$S$13,$S$14)))))))))</f>
        <v>109</v>
      </c>
    </row>
    <row r="76" spans="2:20" ht="17.25" thickBot="1" thickTop="1">
      <c r="B76" s="4">
        <v>39755</v>
      </c>
      <c r="C76" s="29">
        <f aca="true" t="shared" si="24" ref="C76:C95">C75+IF(N75="",0,N75)</f>
        <v>480598.00000000006</v>
      </c>
      <c r="D76" s="48" t="s">
        <v>83</v>
      </c>
      <c r="E76" s="9" t="s">
        <v>2</v>
      </c>
      <c r="F76" s="11"/>
      <c r="G76" s="43"/>
      <c r="H76" s="44"/>
      <c r="I76" s="45"/>
      <c r="J76" s="22">
        <f t="shared" si="18"/>
      </c>
      <c r="K76" s="14" t="s">
        <v>68</v>
      </c>
      <c r="L76" s="43"/>
      <c r="M76" s="13">
        <f t="shared" si="19"/>
      </c>
      <c r="N76" s="7">
        <f t="shared" si="20"/>
      </c>
      <c r="O76" s="5">
        <f t="shared" si="21"/>
      </c>
      <c r="P76" s="17">
        <f t="shared" si="22"/>
      </c>
      <c r="T76" s="46">
        <f t="shared" si="23"/>
        <v>109</v>
      </c>
    </row>
    <row r="77" spans="2:20" ht="17.25" thickBot="1" thickTop="1">
      <c r="B77" s="4">
        <v>39756</v>
      </c>
      <c r="C77" s="29">
        <f t="shared" si="24"/>
        <v>480598.00000000006</v>
      </c>
      <c r="D77" s="48" t="s">
        <v>83</v>
      </c>
      <c r="E77" s="9" t="s">
        <v>2</v>
      </c>
      <c r="F77" s="11"/>
      <c r="G77" s="43"/>
      <c r="H77" s="44"/>
      <c r="I77" s="45"/>
      <c r="J77" s="22">
        <f t="shared" si="18"/>
      </c>
      <c r="K77" s="14" t="s">
        <v>68</v>
      </c>
      <c r="L77" s="43"/>
      <c r="M77" s="13">
        <f t="shared" si="19"/>
      </c>
      <c r="N77" s="7">
        <f t="shared" si="20"/>
      </c>
      <c r="O77" s="5">
        <f t="shared" si="21"/>
      </c>
      <c r="P77" s="17">
        <f t="shared" si="22"/>
      </c>
      <c r="T77" s="46">
        <f t="shared" si="23"/>
        <v>109</v>
      </c>
    </row>
    <row r="78" spans="2:20" ht="17.25" thickBot="1" thickTop="1">
      <c r="B78" s="4">
        <v>39757</v>
      </c>
      <c r="C78" s="29">
        <f t="shared" si="24"/>
        <v>480598.00000000006</v>
      </c>
      <c r="D78" s="48" t="s">
        <v>83</v>
      </c>
      <c r="E78" s="9" t="s">
        <v>2</v>
      </c>
      <c r="F78" s="11"/>
      <c r="G78" s="43"/>
      <c r="H78" s="44"/>
      <c r="I78" s="45"/>
      <c r="J78" s="22">
        <f t="shared" si="18"/>
      </c>
      <c r="K78" s="14" t="s">
        <v>68</v>
      </c>
      <c r="L78" s="43"/>
      <c r="M78" s="13">
        <f t="shared" si="19"/>
      </c>
      <c r="N78" s="7">
        <f t="shared" si="20"/>
      </c>
      <c r="O78" s="5">
        <f t="shared" si="21"/>
      </c>
      <c r="P78" s="17">
        <f t="shared" si="22"/>
      </c>
      <c r="T78" s="46">
        <f t="shared" si="23"/>
        <v>109</v>
      </c>
    </row>
    <row r="79" spans="2:20" ht="17.25" thickBot="1" thickTop="1">
      <c r="B79" s="4">
        <v>39758</v>
      </c>
      <c r="C79" s="29">
        <f t="shared" si="24"/>
        <v>480598.00000000006</v>
      </c>
      <c r="D79" s="48" t="s">
        <v>83</v>
      </c>
      <c r="E79" s="9" t="s">
        <v>0</v>
      </c>
      <c r="F79" s="11">
        <v>10000</v>
      </c>
      <c r="G79" s="43">
        <v>0.6765</v>
      </c>
      <c r="H79" s="44">
        <v>0.6728</v>
      </c>
      <c r="I79" s="45">
        <v>0.6873</v>
      </c>
      <c r="J79" s="22">
        <f>IF(F79="","",IF(D79="－","∞",ABS((I79-G79))/(ABS(H79-G79))))</f>
        <v>2.9189189189188984</v>
      </c>
      <c r="K79" s="14" t="s">
        <v>68</v>
      </c>
      <c r="L79" s="43">
        <v>0.6728</v>
      </c>
      <c r="M79" s="13">
        <f t="shared" si="19"/>
        <v>-37.00000000000037</v>
      </c>
      <c r="N79" s="7">
        <f t="shared" si="20"/>
        <v>-4033.00000000004</v>
      </c>
      <c r="O79" s="5">
        <f t="shared" si="21"/>
        <v>0.737385</v>
      </c>
      <c r="P79" s="17" t="str">
        <f t="shared" si="22"/>
        <v>×</v>
      </c>
      <c r="T79" s="46">
        <f t="shared" si="23"/>
        <v>109</v>
      </c>
    </row>
    <row r="80" spans="2:20" ht="17.25" thickBot="1" thickTop="1">
      <c r="B80" s="4">
        <v>39759</v>
      </c>
      <c r="C80" s="29">
        <f t="shared" si="24"/>
        <v>476565</v>
      </c>
      <c r="D80" s="48" t="s">
        <v>83</v>
      </c>
      <c r="E80" s="9" t="s">
        <v>0</v>
      </c>
      <c r="F80" s="11">
        <v>10000</v>
      </c>
      <c r="G80" s="43">
        <v>0.664</v>
      </c>
      <c r="H80" s="44">
        <v>0.655</v>
      </c>
      <c r="I80" s="45">
        <v>0.6729</v>
      </c>
      <c r="J80" s="22">
        <f>IF(F80="","",IF(D80="－","∞",ABS((I80-G80))/(ABS(H80-G80))))</f>
        <v>0.9888888888888901</v>
      </c>
      <c r="K80" s="14" t="s">
        <v>68</v>
      </c>
      <c r="L80" s="43">
        <v>0.655</v>
      </c>
      <c r="M80" s="13">
        <f t="shared" si="19"/>
        <v>-90.00000000000009</v>
      </c>
      <c r="N80" s="7">
        <f t="shared" si="20"/>
        <v>-9810.00000000001</v>
      </c>
      <c r="O80" s="5">
        <f t="shared" si="21"/>
        <v>0.72376</v>
      </c>
      <c r="P80" s="17" t="str">
        <f t="shared" si="22"/>
        <v>×</v>
      </c>
      <c r="T80" s="46">
        <f t="shared" si="23"/>
        <v>109</v>
      </c>
    </row>
    <row r="81" spans="2:20" ht="17.25" thickBot="1" thickTop="1">
      <c r="B81" s="4">
        <v>39762</v>
      </c>
      <c r="C81" s="29">
        <f t="shared" si="24"/>
        <v>466755</v>
      </c>
      <c r="D81" s="48" t="s">
        <v>83</v>
      </c>
      <c r="E81" s="9" t="s">
        <v>2</v>
      </c>
      <c r="F81" s="11"/>
      <c r="G81" s="43"/>
      <c r="H81" s="44"/>
      <c r="I81" s="45"/>
      <c r="J81" s="22">
        <f>IF(F81="","",IF(D81="－","∞",ABS((I81-G81))/(ABS(H81-G81))))</f>
      </c>
      <c r="K81" s="14" t="s">
        <v>68</v>
      </c>
      <c r="L81" s="43"/>
      <c r="M81" s="13">
        <f t="shared" si="19"/>
      </c>
      <c r="N81" s="7">
        <f t="shared" si="20"/>
      </c>
      <c r="O81" s="5">
        <f t="shared" si="21"/>
      </c>
      <c r="P81" s="17">
        <f t="shared" si="22"/>
      </c>
      <c r="T81" s="46">
        <f t="shared" si="23"/>
        <v>109</v>
      </c>
    </row>
    <row r="82" spans="2:20" ht="17.25" thickBot="1" thickTop="1">
      <c r="B82" s="4">
        <v>39763</v>
      </c>
      <c r="C82" s="29">
        <f t="shared" si="24"/>
        <v>466755</v>
      </c>
      <c r="D82" s="48" t="s">
        <v>83</v>
      </c>
      <c r="E82" s="9" t="s">
        <v>2</v>
      </c>
      <c r="F82" s="11"/>
      <c r="G82" s="43"/>
      <c r="H82" s="44"/>
      <c r="I82" s="45"/>
      <c r="J82" s="22">
        <f aca="true" t="shared" si="25" ref="J82:J89">IF(F82="","",IF(D82="－","∞",ABS((I82-G82))/(ABS(H82-G82))))</f>
      </c>
      <c r="K82" s="14" t="s">
        <v>68</v>
      </c>
      <c r="L82" s="43"/>
      <c r="M82" s="13">
        <f t="shared" si="19"/>
      </c>
      <c r="N82" s="7">
        <f t="shared" si="20"/>
      </c>
      <c r="O82" s="5">
        <f t="shared" si="21"/>
      </c>
      <c r="P82" s="17">
        <f t="shared" si="22"/>
      </c>
      <c r="T82" s="46">
        <f t="shared" si="23"/>
        <v>109</v>
      </c>
    </row>
    <row r="83" spans="2:20" ht="17.25" thickBot="1" thickTop="1">
      <c r="B83" s="4">
        <v>39764</v>
      </c>
      <c r="C83" s="29">
        <f t="shared" si="24"/>
        <v>466755</v>
      </c>
      <c r="D83" s="48" t="s">
        <v>83</v>
      </c>
      <c r="E83" s="9" t="s">
        <v>2</v>
      </c>
      <c r="F83" s="11"/>
      <c r="G83" s="43"/>
      <c r="H83" s="44"/>
      <c r="I83" s="45"/>
      <c r="J83" s="22">
        <f t="shared" si="25"/>
      </c>
      <c r="K83" s="14" t="s">
        <v>68</v>
      </c>
      <c r="L83" s="43"/>
      <c r="M83" s="13">
        <f t="shared" si="19"/>
      </c>
      <c r="N83" s="7">
        <f t="shared" si="20"/>
      </c>
      <c r="O83" s="5">
        <f t="shared" si="21"/>
      </c>
      <c r="P83" s="17">
        <f t="shared" si="22"/>
      </c>
      <c r="T83" s="46">
        <f t="shared" si="23"/>
        <v>109</v>
      </c>
    </row>
    <row r="84" spans="2:20" ht="17.25" thickBot="1" thickTop="1">
      <c r="B84" s="4">
        <v>39765</v>
      </c>
      <c r="C84" s="29">
        <f t="shared" si="24"/>
        <v>466755</v>
      </c>
      <c r="D84" s="48" t="s">
        <v>83</v>
      </c>
      <c r="E84" s="9" t="s">
        <v>0</v>
      </c>
      <c r="F84" s="11">
        <v>10000</v>
      </c>
      <c r="G84" s="43">
        <v>0.6368</v>
      </c>
      <c r="H84" s="44">
        <v>0.626</v>
      </c>
      <c r="I84" s="45">
        <v>0.647</v>
      </c>
      <c r="J84" s="22">
        <f t="shared" si="25"/>
        <v>0.9444444444444404</v>
      </c>
      <c r="K84" s="14" t="s">
        <v>68</v>
      </c>
      <c r="L84" s="43">
        <v>0.647</v>
      </c>
      <c r="M84" s="13">
        <f t="shared" si="19"/>
        <v>101.99999999999987</v>
      </c>
      <c r="N84" s="7">
        <f t="shared" si="20"/>
        <v>11117.999999999987</v>
      </c>
      <c r="O84" s="5">
        <f t="shared" si="21"/>
        <v>0.694112</v>
      </c>
      <c r="P84" s="17" t="str">
        <f t="shared" si="22"/>
        <v>○</v>
      </c>
      <c r="T84" s="46">
        <f t="shared" si="23"/>
        <v>109</v>
      </c>
    </row>
    <row r="85" spans="2:20" ht="17.25" thickBot="1" thickTop="1">
      <c r="B85" s="4">
        <v>39766</v>
      </c>
      <c r="C85" s="29">
        <f t="shared" si="24"/>
        <v>477873</v>
      </c>
      <c r="D85" s="48" t="s">
        <v>83</v>
      </c>
      <c r="E85" s="9" t="s">
        <v>2</v>
      </c>
      <c r="F85" s="11"/>
      <c r="G85" s="43"/>
      <c r="H85" s="44"/>
      <c r="I85" s="45"/>
      <c r="J85" s="22">
        <f t="shared" si="25"/>
      </c>
      <c r="K85" s="14" t="s">
        <v>68</v>
      </c>
      <c r="L85" s="43"/>
      <c r="M85" s="13">
        <f t="shared" si="19"/>
      </c>
      <c r="N85" s="7">
        <f t="shared" si="20"/>
      </c>
      <c r="O85" s="5">
        <f t="shared" si="21"/>
      </c>
      <c r="P85" s="17">
        <f t="shared" si="22"/>
      </c>
      <c r="T85" s="46">
        <f t="shared" si="23"/>
        <v>109</v>
      </c>
    </row>
    <row r="86" spans="2:20" ht="17.25" thickBot="1" thickTop="1">
      <c r="B86" s="4">
        <v>39769</v>
      </c>
      <c r="C86" s="29">
        <f t="shared" si="24"/>
        <v>477873</v>
      </c>
      <c r="D86" s="48" t="s">
        <v>83</v>
      </c>
      <c r="E86" s="9" t="s">
        <v>2</v>
      </c>
      <c r="F86" s="11"/>
      <c r="G86" s="43"/>
      <c r="H86" s="44"/>
      <c r="I86" s="45"/>
      <c r="J86" s="22">
        <f t="shared" si="25"/>
      </c>
      <c r="K86" s="14" t="s">
        <v>68</v>
      </c>
      <c r="L86" s="43"/>
      <c r="M86" s="13">
        <f t="shared" si="19"/>
      </c>
      <c r="N86" s="7">
        <f t="shared" si="20"/>
      </c>
      <c r="O86" s="5">
        <f t="shared" si="21"/>
      </c>
      <c r="P86" s="17">
        <f t="shared" si="22"/>
      </c>
      <c r="T86" s="46">
        <f t="shared" si="23"/>
        <v>109</v>
      </c>
    </row>
    <row r="87" spans="2:20" ht="17.25" thickBot="1" thickTop="1">
      <c r="B87" s="4">
        <v>39770</v>
      </c>
      <c r="C87" s="29">
        <f t="shared" si="24"/>
        <v>477873</v>
      </c>
      <c r="D87" s="48" t="s">
        <v>83</v>
      </c>
      <c r="E87" s="9" t="s">
        <v>2</v>
      </c>
      <c r="F87" s="11"/>
      <c r="G87" s="43"/>
      <c r="H87" s="44"/>
      <c r="I87" s="45"/>
      <c r="J87" s="22">
        <f t="shared" si="25"/>
      </c>
      <c r="K87" s="14" t="s">
        <v>68</v>
      </c>
      <c r="L87" s="43"/>
      <c r="M87" s="13">
        <f t="shared" si="19"/>
      </c>
      <c r="N87" s="7">
        <f t="shared" si="20"/>
      </c>
      <c r="O87" s="5">
        <f t="shared" si="21"/>
      </c>
      <c r="P87" s="17">
        <f t="shared" si="22"/>
      </c>
      <c r="T87" s="46">
        <f t="shared" si="23"/>
        <v>109</v>
      </c>
    </row>
    <row r="88" spans="2:20" ht="17.25" thickBot="1" thickTop="1">
      <c r="B88" s="4">
        <v>39771</v>
      </c>
      <c r="C88" s="29">
        <f t="shared" si="24"/>
        <v>477873</v>
      </c>
      <c r="D88" s="48" t="s">
        <v>83</v>
      </c>
      <c r="E88" s="9" t="s">
        <v>2</v>
      </c>
      <c r="F88" s="11"/>
      <c r="G88" s="43"/>
      <c r="H88" s="44"/>
      <c r="I88" s="45"/>
      <c r="J88" s="22">
        <f t="shared" si="25"/>
      </c>
      <c r="K88" s="14" t="s">
        <v>68</v>
      </c>
      <c r="L88" s="43"/>
      <c r="M88" s="13">
        <f t="shared" si="19"/>
      </c>
      <c r="N88" s="7">
        <f t="shared" si="20"/>
      </c>
      <c r="O88" s="5">
        <f t="shared" si="21"/>
      </c>
      <c r="P88" s="17">
        <f t="shared" si="22"/>
      </c>
      <c r="T88" s="46">
        <f t="shared" si="23"/>
        <v>109</v>
      </c>
    </row>
    <row r="89" spans="2:20" ht="17.25" thickBot="1" thickTop="1">
      <c r="B89" s="4">
        <v>39772</v>
      </c>
      <c r="C89" s="29">
        <f t="shared" si="24"/>
        <v>477873</v>
      </c>
      <c r="D89" s="48" t="s">
        <v>83</v>
      </c>
      <c r="E89" s="9" t="s">
        <v>0</v>
      </c>
      <c r="F89" s="11">
        <v>10000</v>
      </c>
      <c r="G89" s="43">
        <v>0.6367</v>
      </c>
      <c r="H89" s="44">
        <v>0.6277</v>
      </c>
      <c r="I89" s="45">
        <v>0.6439</v>
      </c>
      <c r="J89" s="22">
        <f t="shared" si="25"/>
        <v>0.7999999999999975</v>
      </c>
      <c r="K89" s="14" t="s">
        <v>68</v>
      </c>
      <c r="L89" s="43">
        <v>0.6277</v>
      </c>
      <c r="M89" s="13">
        <f t="shared" si="19"/>
        <v>-90.00000000000009</v>
      </c>
      <c r="N89" s="7">
        <f t="shared" si="20"/>
        <v>-9810.00000000001</v>
      </c>
      <c r="O89" s="5">
        <f t="shared" si="21"/>
        <v>0.694003</v>
      </c>
      <c r="P89" s="17" t="str">
        <f t="shared" si="22"/>
        <v>×</v>
      </c>
      <c r="T89" s="46">
        <f t="shared" si="23"/>
        <v>109</v>
      </c>
    </row>
    <row r="90" spans="2:20" ht="17.25" thickBot="1" thickTop="1">
      <c r="B90" s="4">
        <v>39773</v>
      </c>
      <c r="C90" s="29">
        <f t="shared" si="24"/>
        <v>468063</v>
      </c>
      <c r="D90" s="48" t="s">
        <v>83</v>
      </c>
      <c r="E90" s="9" t="s">
        <v>0</v>
      </c>
      <c r="F90" s="11">
        <v>10000</v>
      </c>
      <c r="G90" s="43">
        <v>0.6108</v>
      </c>
      <c r="H90" s="44">
        <v>0.597</v>
      </c>
      <c r="I90" s="45">
        <v>0.6195</v>
      </c>
      <c r="J90" s="22">
        <f aca="true" t="shared" si="26" ref="J90:J95">IF(F90="","",IF(D90="－","∞",ABS((I90-G90))/(ABS(H90-G90))))</f>
        <v>0.630434782608697</v>
      </c>
      <c r="K90" s="14" t="s">
        <v>68</v>
      </c>
      <c r="L90" s="43">
        <v>0.6195</v>
      </c>
      <c r="M90" s="13">
        <f t="shared" si="19"/>
        <v>87.00000000000041</v>
      </c>
      <c r="N90" s="7">
        <f t="shared" si="20"/>
        <v>9483.000000000045</v>
      </c>
      <c r="O90" s="5">
        <f t="shared" si="21"/>
        <v>0.665772</v>
      </c>
      <c r="P90" s="17" t="str">
        <f t="shared" si="22"/>
        <v>○</v>
      </c>
      <c r="T90" s="46">
        <f t="shared" si="23"/>
        <v>109</v>
      </c>
    </row>
    <row r="91" spans="2:20" ht="17.25" thickBot="1" thickTop="1">
      <c r="B91" s="4">
        <v>39776</v>
      </c>
      <c r="C91" s="29">
        <f t="shared" si="24"/>
        <v>477546.00000000006</v>
      </c>
      <c r="D91" s="48" t="s">
        <v>83</v>
      </c>
      <c r="E91" s="9" t="s">
        <v>1</v>
      </c>
      <c r="F91" s="11">
        <v>10000</v>
      </c>
      <c r="G91" s="43">
        <v>0.63</v>
      </c>
      <c r="H91" s="44">
        <v>0.638</v>
      </c>
      <c r="I91" s="45">
        <v>0.6225</v>
      </c>
      <c r="J91" s="22">
        <f t="shared" si="26"/>
        <v>0.9374999999999931</v>
      </c>
      <c r="K91" s="14" t="s">
        <v>68</v>
      </c>
      <c r="L91" s="43">
        <v>0.638</v>
      </c>
      <c r="M91" s="13">
        <f t="shared" si="19"/>
        <v>-80.00000000000007</v>
      </c>
      <c r="N91" s="7">
        <f t="shared" si="20"/>
        <v>-8720.000000000007</v>
      </c>
      <c r="O91" s="5">
        <f t="shared" si="21"/>
        <v>0.6867</v>
      </c>
      <c r="P91" s="17" t="str">
        <f t="shared" si="22"/>
        <v>×</v>
      </c>
      <c r="T91" s="46">
        <f t="shared" si="23"/>
        <v>109</v>
      </c>
    </row>
    <row r="92" spans="2:20" ht="17.25" thickBot="1" thickTop="1">
      <c r="B92" s="4">
        <v>39777</v>
      </c>
      <c r="C92" s="29">
        <f t="shared" si="24"/>
        <v>468826.00000000006</v>
      </c>
      <c r="D92" s="48" t="s">
        <v>83</v>
      </c>
      <c r="E92" s="9" t="s">
        <v>1</v>
      </c>
      <c r="F92" s="11">
        <v>10000</v>
      </c>
      <c r="G92" s="43">
        <v>0.6548</v>
      </c>
      <c r="H92" s="44">
        <v>0.664</v>
      </c>
      <c r="I92" s="45">
        <v>0.6437</v>
      </c>
      <c r="J92" s="22">
        <f t="shared" si="26"/>
        <v>1.2065217391304366</v>
      </c>
      <c r="K92" s="14" t="s">
        <v>68</v>
      </c>
      <c r="L92" s="43">
        <v>0.6437</v>
      </c>
      <c r="M92" s="13">
        <f t="shared" si="19"/>
        <v>110.99999999999999</v>
      </c>
      <c r="N92" s="7">
        <f t="shared" si="20"/>
        <v>12098.999999999996</v>
      </c>
      <c r="O92" s="5">
        <f t="shared" si="21"/>
        <v>0.7137320000000001</v>
      </c>
      <c r="P92" s="17" t="str">
        <f t="shared" si="22"/>
        <v>○</v>
      </c>
      <c r="T92" s="46">
        <f t="shared" si="23"/>
        <v>109</v>
      </c>
    </row>
    <row r="93" spans="2:20" ht="17.25" thickBot="1" thickTop="1">
      <c r="B93" s="4">
        <v>39778</v>
      </c>
      <c r="C93" s="29">
        <f t="shared" si="24"/>
        <v>480925.00000000006</v>
      </c>
      <c r="D93" s="48" t="s">
        <v>83</v>
      </c>
      <c r="E93" s="9" t="s">
        <v>2</v>
      </c>
      <c r="F93" s="11"/>
      <c r="G93" s="43"/>
      <c r="H93" s="44"/>
      <c r="I93" s="45"/>
      <c r="J93" s="22">
        <f t="shared" si="26"/>
      </c>
      <c r="K93" s="14" t="s">
        <v>68</v>
      </c>
      <c r="L93" s="43"/>
      <c r="M93" s="13">
        <f t="shared" si="19"/>
      </c>
      <c r="N93" s="7">
        <f t="shared" si="20"/>
      </c>
      <c r="O93" s="5">
        <f t="shared" si="21"/>
      </c>
      <c r="P93" s="17">
        <f t="shared" si="22"/>
      </c>
      <c r="T93" s="46">
        <f t="shared" si="23"/>
        <v>109</v>
      </c>
    </row>
    <row r="94" spans="2:20" ht="17.25" thickBot="1" thickTop="1">
      <c r="B94" s="4">
        <v>39779</v>
      </c>
      <c r="C94" s="29">
        <f t="shared" si="24"/>
        <v>480925.00000000006</v>
      </c>
      <c r="D94" s="48" t="s">
        <v>83</v>
      </c>
      <c r="E94" s="9" t="s">
        <v>2</v>
      </c>
      <c r="F94" s="11"/>
      <c r="G94" s="43"/>
      <c r="H94" s="44"/>
      <c r="I94" s="45"/>
      <c r="J94" s="22">
        <f t="shared" si="26"/>
      </c>
      <c r="K94" s="14" t="s">
        <v>68</v>
      </c>
      <c r="L94" s="43"/>
      <c r="M94" s="13">
        <f t="shared" si="19"/>
      </c>
      <c r="N94" s="7">
        <f t="shared" si="20"/>
      </c>
      <c r="O94" s="5">
        <f t="shared" si="21"/>
      </c>
      <c r="P94" s="17">
        <f t="shared" si="22"/>
      </c>
      <c r="T94" s="46">
        <f t="shared" si="23"/>
        <v>109</v>
      </c>
    </row>
    <row r="95" spans="2:20" ht="17.25" thickBot="1" thickTop="1">
      <c r="B95" s="4">
        <v>39780</v>
      </c>
      <c r="C95" s="29">
        <f t="shared" si="24"/>
        <v>480925.00000000006</v>
      </c>
      <c r="D95" s="48" t="s">
        <v>83</v>
      </c>
      <c r="E95" s="9" t="s">
        <v>2</v>
      </c>
      <c r="F95" s="11"/>
      <c r="G95" s="43"/>
      <c r="H95" s="44"/>
      <c r="I95" s="45"/>
      <c r="J95" s="22">
        <f t="shared" si="26"/>
      </c>
      <c r="K95" s="14" t="s">
        <v>68</v>
      </c>
      <c r="L95" s="43"/>
      <c r="M95" s="13">
        <f t="shared" si="19"/>
      </c>
      <c r="N95" s="7">
        <f t="shared" si="20"/>
      </c>
      <c r="O95" s="5">
        <f t="shared" si="21"/>
      </c>
      <c r="P95" s="17">
        <f t="shared" si="22"/>
      </c>
      <c r="T95" s="46">
        <f t="shared" si="23"/>
        <v>109</v>
      </c>
    </row>
    <row r="96" ht="14.25" thickTop="1">
      <c r="M96" s="24">
        <f>IF(L96="","",(IF(E96="買",(L96-G96)*100,(G96-L96)*100))-IF(D96="USD/JPY",2,IF(D96="EUR/JPY",3,IF(D96="GBP/JPY",8,5))))</f>
      </c>
    </row>
    <row r="98" spans="2:3" ht="13.5">
      <c r="B98" s="15" t="s">
        <v>9</v>
      </c>
      <c r="C98" s="15"/>
    </row>
    <row r="99" spans="2:3" ht="13.5">
      <c r="B99" s="15" t="s">
        <v>10</v>
      </c>
      <c r="C99" s="15"/>
    </row>
  </sheetData>
  <sheetProtection/>
  <mergeCells count="2">
    <mergeCell ref="J8:K8"/>
    <mergeCell ref="J9:K9"/>
  </mergeCells>
  <conditionalFormatting sqref="M11:M96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E9:E10">
      <formula1>$S$9:$S$12</formula1>
    </dataValidation>
    <dataValidation type="list" allowBlank="1" showInputMessage="1" showErrorMessage="1" sqref="E11:E95">
      <formula1>$S$10:$S$12</formula1>
    </dataValidation>
    <dataValidation type="list" allowBlank="1" showInputMessage="1" showErrorMessage="1" sqref="D11:D95">
      <formula1>$R$10:$R$20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99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9.75390625" style="0" customWidth="1"/>
    <col min="4" max="4" width="9.625" style="0" customWidth="1"/>
    <col min="5" max="5" width="5.625" style="0" customWidth="1"/>
    <col min="6" max="6" width="9.625" style="0" customWidth="1"/>
    <col min="7" max="7" width="9.375" style="0" customWidth="1"/>
    <col min="8" max="9" width="7.625" style="0" customWidth="1"/>
    <col min="10" max="11" width="3.125" style="0" customWidth="1"/>
    <col min="13" max="13" width="9.25390625" style="0" customWidth="1"/>
    <col min="14" max="14" width="11.75390625" style="0" customWidth="1"/>
    <col min="15" max="15" width="6.375" style="0" customWidth="1"/>
    <col min="16" max="16" width="4.875" style="0" customWidth="1"/>
    <col min="17" max="17" width="2.25390625" style="0" customWidth="1"/>
    <col min="18" max="19" width="0" style="1" hidden="1" customWidth="1"/>
    <col min="20" max="20" width="0" style="46" hidden="1" customWidth="1"/>
  </cols>
  <sheetData>
    <row r="1" ht="13.5">
      <c r="B1" s="39" t="s">
        <v>60</v>
      </c>
    </row>
    <row r="2" spans="2:16" ht="21.75" thickBot="1">
      <c r="B2" s="21" t="s">
        <v>17</v>
      </c>
      <c r="C2" s="25" t="s">
        <v>19</v>
      </c>
      <c r="D2" s="38" t="s">
        <v>18</v>
      </c>
      <c r="E2" s="16"/>
      <c r="F2" s="16"/>
      <c r="G2" s="23" t="s">
        <v>16</v>
      </c>
      <c r="H2" s="21" t="s">
        <v>15</v>
      </c>
      <c r="I2" s="16"/>
      <c r="J2" s="16"/>
      <c r="K2" s="16"/>
      <c r="L2" s="20" t="s">
        <v>31</v>
      </c>
      <c r="M2" s="20" t="s">
        <v>23</v>
      </c>
      <c r="N2" s="20" t="s">
        <v>32</v>
      </c>
      <c r="O2" s="16"/>
      <c r="P2" s="16"/>
    </row>
    <row r="3" spans="2:16" ht="15" thickBot="1" thickTop="1">
      <c r="B3" s="11">
        <v>1000000</v>
      </c>
      <c r="C3" s="26">
        <v>0.025</v>
      </c>
      <c r="D3" s="38" t="s">
        <v>20</v>
      </c>
      <c r="E3" s="16"/>
      <c r="F3" s="16"/>
      <c r="G3" s="5">
        <f>N9/2/B3*100</f>
        <v>2.478750000000018</v>
      </c>
      <c r="H3" s="5">
        <f>G3*6</f>
        <v>14.872500000000109</v>
      </c>
      <c r="I3" s="16"/>
      <c r="J3" s="16"/>
      <c r="K3" s="16"/>
      <c r="L3" s="42">
        <f>COUNTIF(P11:P95,"○")+COUNTIF(P11:P95,"×")</f>
        <v>12</v>
      </c>
      <c r="M3" s="40">
        <f>COUNTIF(P11:P95,"○")</f>
        <v>9</v>
      </c>
      <c r="N3" s="41">
        <f>COUNTIF(P11:P95,"×")</f>
        <v>3</v>
      </c>
      <c r="O3" s="16"/>
      <c r="P3" s="16"/>
    </row>
    <row r="4" spans="2:16" ht="14.25" thickTop="1">
      <c r="B4" s="30"/>
      <c r="C4" s="34"/>
      <c r="D4" s="16"/>
      <c r="E4" s="16"/>
      <c r="F4" s="16"/>
      <c r="G4" s="35"/>
      <c r="H4" s="35"/>
      <c r="I4" s="16"/>
      <c r="J4" s="16"/>
      <c r="K4" s="16"/>
      <c r="L4" s="16"/>
      <c r="M4" s="16"/>
      <c r="N4" s="16"/>
      <c r="O4" s="16"/>
      <c r="P4" s="16"/>
    </row>
    <row r="5" spans="2:16" ht="13.5">
      <c r="B5" s="20" t="s">
        <v>27</v>
      </c>
      <c r="C5" s="20" t="s">
        <v>24</v>
      </c>
      <c r="D5" s="16"/>
      <c r="E5" s="16"/>
      <c r="F5" s="20" t="s">
        <v>28</v>
      </c>
      <c r="G5" s="20" t="s">
        <v>29</v>
      </c>
      <c r="H5" s="37" t="s">
        <v>8</v>
      </c>
      <c r="I5" s="16"/>
      <c r="J5" s="16"/>
      <c r="K5" s="16"/>
      <c r="L5" s="20" t="s">
        <v>25</v>
      </c>
      <c r="M5" s="20" t="s">
        <v>26</v>
      </c>
      <c r="N5" s="37" t="s">
        <v>30</v>
      </c>
      <c r="O5" s="16"/>
      <c r="P5" s="16"/>
    </row>
    <row r="6" spans="2:16" ht="13.5">
      <c r="B6" s="7">
        <f>MAX(N11:N95)</f>
        <v>14775.000000000038</v>
      </c>
      <c r="C6" s="7">
        <f>MIN(N11:N95)</f>
        <v>-5699.999999999873</v>
      </c>
      <c r="D6" s="16"/>
      <c r="E6" s="16"/>
      <c r="F6" s="7">
        <f>SUMIF(N11:N95,"&gt;0")</f>
        <v>61875</v>
      </c>
      <c r="G6" s="7">
        <f>SUMIF(N11:N95,"&lt;=0")</f>
        <v>-12299.999999999645</v>
      </c>
      <c r="H6" s="36">
        <f>F6/G6*-1</f>
        <v>5.030487804878194</v>
      </c>
      <c r="I6" s="16"/>
      <c r="J6" s="16"/>
      <c r="K6" s="16"/>
      <c r="L6" s="7">
        <f>SUMIF(N11:N95,"&gt;0")/COUNTIF(P11:P95,"○")</f>
        <v>6875</v>
      </c>
      <c r="M6" s="7">
        <f>SUMIF(N11:N95,"&lt;=0")/COUNTIF(P11:P95,"×")</f>
        <v>-4099.999999999882</v>
      </c>
      <c r="N6" s="36">
        <f>L6/M6*-1</f>
        <v>1.6768292682927313</v>
      </c>
      <c r="O6" s="16"/>
      <c r="P6" s="16"/>
    </row>
    <row r="7" spans="4:16" ht="13.5">
      <c r="D7" s="16"/>
      <c r="E7" s="16"/>
      <c r="F7" s="16" t="s">
        <v>22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3.5">
      <c r="B8" s="20" t="s">
        <v>3</v>
      </c>
      <c r="C8" s="28" t="s">
        <v>21</v>
      </c>
      <c r="D8" s="20" t="s">
        <v>61</v>
      </c>
      <c r="E8" s="20" t="s">
        <v>4</v>
      </c>
      <c r="F8" s="21" t="s">
        <v>5</v>
      </c>
      <c r="G8" s="20" t="s">
        <v>12</v>
      </c>
      <c r="H8" s="20" t="s">
        <v>14</v>
      </c>
      <c r="I8" s="20" t="s">
        <v>13</v>
      </c>
      <c r="J8" s="49" t="s">
        <v>8</v>
      </c>
      <c r="K8" s="50"/>
      <c r="L8" s="20" t="s">
        <v>6</v>
      </c>
      <c r="M8" s="20" t="s">
        <v>62</v>
      </c>
      <c r="N8" s="20" t="s">
        <v>7</v>
      </c>
      <c r="O8" s="20" t="s">
        <v>63</v>
      </c>
      <c r="P8" s="20" t="s">
        <v>11</v>
      </c>
    </row>
    <row r="9" spans="2:16" ht="14.25" customHeight="1">
      <c r="B9" s="4" t="s">
        <v>64</v>
      </c>
      <c r="C9" s="27"/>
      <c r="D9" s="12" t="s">
        <v>2</v>
      </c>
      <c r="E9" s="3" t="s">
        <v>2</v>
      </c>
      <c r="F9" s="10">
        <f>SUM(F11:F95)</f>
        <v>120000</v>
      </c>
      <c r="G9" s="12" t="s">
        <v>2</v>
      </c>
      <c r="H9" s="12" t="s">
        <v>2</v>
      </c>
      <c r="I9" s="12" t="s">
        <v>2</v>
      </c>
      <c r="J9" s="51">
        <f>AVERAGE(J11:J95)</f>
        <v>1.0908448136854865</v>
      </c>
      <c r="K9" s="52"/>
      <c r="L9" s="19">
        <f>COUNT(L11:L95)</f>
        <v>12</v>
      </c>
      <c r="M9" s="6">
        <f>SUM(M11:M95)</f>
        <v>661.000000000005</v>
      </c>
      <c r="N9" s="7">
        <f>SUM(N11:N95)</f>
        <v>49575.000000000364</v>
      </c>
      <c r="O9" s="8" t="s">
        <v>2</v>
      </c>
      <c r="P9" s="18">
        <f>COUNTIF(P11:P95,"○")/(COUNTIF(P11:P95,"○")+COUNTIF(P11:P95,"×"))</f>
        <v>0.75</v>
      </c>
    </row>
    <row r="10" spans="2:19" ht="14.25" customHeight="1" thickBot="1">
      <c r="B10" s="4"/>
      <c r="C10" s="27"/>
      <c r="D10" s="12"/>
      <c r="E10" s="9"/>
      <c r="F10" s="30"/>
      <c r="G10" s="31"/>
      <c r="H10" s="31"/>
      <c r="I10" s="31"/>
      <c r="J10" s="32"/>
      <c r="K10" s="32"/>
      <c r="L10" s="33"/>
      <c r="M10" s="13"/>
      <c r="N10" s="7"/>
      <c r="O10" s="8"/>
      <c r="P10" s="18"/>
      <c r="R10" s="2" t="s">
        <v>65</v>
      </c>
      <c r="S10" s="1" t="s">
        <v>0</v>
      </c>
    </row>
    <row r="11" spans="2:20" ht="17.25" thickBot="1" thickTop="1">
      <c r="B11" s="4">
        <v>39664</v>
      </c>
      <c r="C11" s="29">
        <v>500000</v>
      </c>
      <c r="D11" s="48" t="s">
        <v>40</v>
      </c>
      <c r="E11" s="9" t="s">
        <v>36</v>
      </c>
      <c r="F11" s="11">
        <v>10000</v>
      </c>
      <c r="G11" s="43">
        <v>1.2772</v>
      </c>
      <c r="H11" s="44">
        <v>1.2698</v>
      </c>
      <c r="I11" s="45">
        <v>1.2819</v>
      </c>
      <c r="J11" s="22">
        <f>IF(F11="","",IF(D11="－","∞",ABS((I11-G11))/(ABS(H11-G11))))</f>
        <v>0.635135135135168</v>
      </c>
      <c r="K11" s="14" t="s">
        <v>66</v>
      </c>
      <c r="L11" s="43">
        <v>1.2735</v>
      </c>
      <c r="M11" s="13">
        <f aca="true" t="shared" si="0" ref="M11:M42">IF(L11="","",(IF(E11="買",(L11-G11)*10000,(G11-L11)*10000)))</f>
        <v>-36.999999999998145</v>
      </c>
      <c r="N11" s="7">
        <f aca="true" t="shared" si="1" ref="N11:N42">IF(M11="","",M11*F11*T11/10000)</f>
        <v>-2774.999999999861</v>
      </c>
      <c r="O11" s="5">
        <f aca="true" t="shared" si="2" ref="O11:O42">IF(F11="","",F11*G11*T11/$B$3)</f>
        <v>0.9578999999999999</v>
      </c>
      <c r="P11" s="17" t="str">
        <f aca="true" t="shared" si="3" ref="P11:P42">IF(M11="","",IF(M11&lt;0,"×","○"))</f>
        <v>×</v>
      </c>
      <c r="R11" s="2" t="s">
        <v>67</v>
      </c>
      <c r="S11" s="1" t="s">
        <v>1</v>
      </c>
      <c r="T11" s="46">
        <f aca="true" t="shared" si="4" ref="T11:T42">IF(D11=$R$13,$S$16,(IF(D11=$R$19,$S$16,(IF(D11=$R$16,$S$16,(IF(D11=$R$14,$S$15,(IF(D11=$R$10,$S$13,$S$14)))))))))</f>
        <v>75</v>
      </c>
    </row>
    <row r="12" spans="2:20" ht="17.25" thickBot="1" thickTop="1">
      <c r="B12" s="4">
        <v>39665</v>
      </c>
      <c r="C12" s="29">
        <f aca="true" t="shared" si="5" ref="C12:C43">C11+IF(N11="",0,N11)</f>
        <v>497225.0000000001</v>
      </c>
      <c r="D12" s="48" t="s">
        <v>40</v>
      </c>
      <c r="E12" s="9" t="s">
        <v>2</v>
      </c>
      <c r="F12" s="11"/>
      <c r="G12" s="43"/>
      <c r="H12" s="44"/>
      <c r="I12" s="45"/>
      <c r="J12" s="22">
        <f>IF(F12="","",IF(D12="－","∞",ABS((I12-G12))/(ABS(H12-G12))))</f>
      </c>
      <c r="K12" s="14" t="s">
        <v>68</v>
      </c>
      <c r="L12" s="43"/>
      <c r="M12" s="13">
        <f t="shared" si="0"/>
      </c>
      <c r="N12" s="7">
        <f t="shared" si="1"/>
      </c>
      <c r="O12" s="5">
        <f t="shared" si="2"/>
      </c>
      <c r="P12" s="17">
        <f t="shared" si="3"/>
      </c>
      <c r="R12" s="2" t="s">
        <v>69</v>
      </c>
      <c r="S12" s="1" t="s">
        <v>70</v>
      </c>
      <c r="T12" s="46">
        <f t="shared" si="4"/>
        <v>75</v>
      </c>
    </row>
    <row r="13" spans="2:20" ht="17.25" thickBot="1" thickTop="1">
      <c r="B13" s="4">
        <v>39666</v>
      </c>
      <c r="C13" s="29">
        <f t="shared" si="5"/>
        <v>497225.0000000001</v>
      </c>
      <c r="D13" s="48" t="s">
        <v>40</v>
      </c>
      <c r="E13" s="9" t="s">
        <v>2</v>
      </c>
      <c r="F13" s="11"/>
      <c r="G13" s="43"/>
      <c r="H13" s="44"/>
      <c r="I13" s="45"/>
      <c r="J13" s="22">
        <f aca="true" t="shared" si="6" ref="J13:J21">IF(F13="","",IF(D13="－","∞",ABS((I13-G13))/(ABS(H13-G13))))</f>
      </c>
      <c r="K13" s="14" t="s">
        <v>68</v>
      </c>
      <c r="L13" s="43"/>
      <c r="M13" s="13">
        <f t="shared" si="0"/>
      </c>
      <c r="N13" s="7">
        <f t="shared" si="1"/>
      </c>
      <c r="O13" s="5">
        <f t="shared" si="2"/>
      </c>
      <c r="P13" s="17">
        <f t="shared" si="3"/>
      </c>
      <c r="R13" s="2" t="s">
        <v>71</v>
      </c>
      <c r="S13" s="47">
        <v>75</v>
      </c>
      <c r="T13" s="46">
        <f t="shared" si="4"/>
        <v>75</v>
      </c>
    </row>
    <row r="14" spans="2:20" ht="17.25" thickBot="1" thickTop="1">
      <c r="B14" s="4">
        <v>39667</v>
      </c>
      <c r="C14" s="29">
        <f t="shared" si="5"/>
        <v>497225.0000000001</v>
      </c>
      <c r="D14" s="48" t="s">
        <v>40</v>
      </c>
      <c r="E14" s="9" t="s">
        <v>2</v>
      </c>
      <c r="F14" s="11"/>
      <c r="G14" s="43"/>
      <c r="H14" s="44"/>
      <c r="I14" s="45"/>
      <c r="J14" s="22">
        <f t="shared" si="6"/>
      </c>
      <c r="K14" s="14" t="s">
        <v>68</v>
      </c>
      <c r="L14" s="43"/>
      <c r="M14" s="13">
        <f t="shared" si="0"/>
      </c>
      <c r="N14" s="7">
        <f t="shared" si="1"/>
      </c>
      <c r="O14" s="5">
        <f t="shared" si="2"/>
      </c>
      <c r="P14" s="17">
        <f t="shared" si="3"/>
      </c>
      <c r="R14" s="2" t="s">
        <v>72</v>
      </c>
      <c r="S14" s="47">
        <v>109</v>
      </c>
      <c r="T14" s="46">
        <f t="shared" si="4"/>
        <v>75</v>
      </c>
    </row>
    <row r="15" spans="2:20" ht="17.25" thickBot="1" thickTop="1">
      <c r="B15" s="4">
        <v>39668</v>
      </c>
      <c r="C15" s="29">
        <f t="shared" si="5"/>
        <v>497225.0000000001</v>
      </c>
      <c r="D15" s="48" t="s">
        <v>40</v>
      </c>
      <c r="E15" s="9" t="s">
        <v>2</v>
      </c>
      <c r="F15" s="11"/>
      <c r="G15" s="43"/>
      <c r="H15" s="44"/>
      <c r="I15" s="45"/>
      <c r="J15" s="22">
        <f t="shared" si="6"/>
      </c>
      <c r="K15" s="14" t="s">
        <v>68</v>
      </c>
      <c r="L15" s="43"/>
      <c r="M15" s="13">
        <f t="shared" si="0"/>
      </c>
      <c r="N15" s="7">
        <f t="shared" si="1"/>
      </c>
      <c r="O15" s="5">
        <f t="shared" si="2"/>
      </c>
      <c r="P15" s="17">
        <f t="shared" si="3"/>
      </c>
      <c r="R15" s="2" t="s">
        <v>73</v>
      </c>
      <c r="S15" s="47">
        <v>193</v>
      </c>
      <c r="T15" s="46">
        <f t="shared" si="4"/>
        <v>75</v>
      </c>
    </row>
    <row r="16" spans="2:20" ht="17.25" thickBot="1" thickTop="1">
      <c r="B16" s="4">
        <v>39671</v>
      </c>
      <c r="C16" s="29">
        <f t="shared" si="5"/>
        <v>497225.0000000001</v>
      </c>
      <c r="D16" s="48" t="s">
        <v>40</v>
      </c>
      <c r="E16" s="9" t="s">
        <v>2</v>
      </c>
      <c r="F16" s="11"/>
      <c r="G16" s="43"/>
      <c r="H16" s="44"/>
      <c r="I16" s="45"/>
      <c r="J16" s="22">
        <f t="shared" si="6"/>
      </c>
      <c r="K16" s="14" t="s">
        <v>68</v>
      </c>
      <c r="L16" s="43"/>
      <c r="M16" s="13">
        <f t="shared" si="0"/>
      </c>
      <c r="N16" s="7">
        <f t="shared" si="1"/>
      </c>
      <c r="O16" s="5">
        <f t="shared" si="2"/>
      </c>
      <c r="P16" s="17">
        <f t="shared" si="3"/>
      </c>
      <c r="R16" s="2" t="s">
        <v>74</v>
      </c>
      <c r="S16" s="47">
        <v>98</v>
      </c>
      <c r="T16" s="46">
        <f t="shared" si="4"/>
        <v>75</v>
      </c>
    </row>
    <row r="17" spans="2:20" ht="17.25" thickBot="1" thickTop="1">
      <c r="B17" s="4">
        <v>39672</v>
      </c>
      <c r="C17" s="29">
        <f t="shared" si="5"/>
        <v>497225.0000000001</v>
      </c>
      <c r="D17" s="48" t="s">
        <v>40</v>
      </c>
      <c r="E17" s="9" t="s">
        <v>2</v>
      </c>
      <c r="F17" s="11"/>
      <c r="G17" s="43"/>
      <c r="H17" s="44"/>
      <c r="I17" s="45"/>
      <c r="J17" s="22">
        <f t="shared" si="6"/>
      </c>
      <c r="K17" s="14" t="s">
        <v>68</v>
      </c>
      <c r="L17" s="43"/>
      <c r="M17" s="13">
        <f t="shared" si="0"/>
      </c>
      <c r="N17" s="7">
        <f t="shared" si="1"/>
      </c>
      <c r="O17" s="5">
        <f t="shared" si="2"/>
      </c>
      <c r="P17" s="17">
        <f t="shared" si="3"/>
      </c>
      <c r="R17" s="2" t="s">
        <v>75</v>
      </c>
      <c r="S17" s="2"/>
      <c r="T17" s="46">
        <f t="shared" si="4"/>
        <v>75</v>
      </c>
    </row>
    <row r="18" spans="2:20" ht="17.25" thickBot="1" thickTop="1">
      <c r="B18" s="4">
        <v>39673</v>
      </c>
      <c r="C18" s="29">
        <f t="shared" si="5"/>
        <v>497225.0000000001</v>
      </c>
      <c r="D18" s="48" t="s">
        <v>40</v>
      </c>
      <c r="E18" s="9" t="s">
        <v>2</v>
      </c>
      <c r="F18" s="11"/>
      <c r="G18" s="43"/>
      <c r="H18" s="44"/>
      <c r="I18" s="45"/>
      <c r="J18" s="22">
        <f t="shared" si="6"/>
      </c>
      <c r="K18" s="14" t="s">
        <v>68</v>
      </c>
      <c r="L18" s="43"/>
      <c r="M18" s="13">
        <f t="shared" si="0"/>
      </c>
      <c r="N18" s="7">
        <f t="shared" si="1"/>
      </c>
      <c r="O18" s="5">
        <f t="shared" si="2"/>
      </c>
      <c r="P18" s="17">
        <f t="shared" si="3"/>
      </c>
      <c r="R18" s="2" t="s">
        <v>76</v>
      </c>
      <c r="S18" s="2"/>
      <c r="T18" s="46">
        <f t="shared" si="4"/>
        <v>75</v>
      </c>
    </row>
    <row r="19" spans="2:20" ht="17.25" thickBot="1" thickTop="1">
      <c r="B19" s="4">
        <v>39674</v>
      </c>
      <c r="C19" s="29">
        <f t="shared" si="5"/>
        <v>497225.0000000001</v>
      </c>
      <c r="D19" s="48" t="s">
        <v>40</v>
      </c>
      <c r="E19" s="9" t="s">
        <v>2</v>
      </c>
      <c r="F19" s="11"/>
      <c r="G19" s="43"/>
      <c r="H19" s="44"/>
      <c r="I19" s="45"/>
      <c r="J19" s="22">
        <f t="shared" si="6"/>
      </c>
      <c r="K19" s="14" t="s">
        <v>68</v>
      </c>
      <c r="L19" s="43"/>
      <c r="M19" s="13">
        <f t="shared" si="0"/>
      </c>
      <c r="N19" s="7">
        <f t="shared" si="1"/>
      </c>
      <c r="O19" s="5">
        <f t="shared" si="2"/>
      </c>
      <c r="P19" s="17">
        <f t="shared" si="3"/>
      </c>
      <c r="R19" s="2" t="s">
        <v>77</v>
      </c>
      <c r="S19" s="2"/>
      <c r="T19" s="46">
        <f t="shared" si="4"/>
        <v>75</v>
      </c>
    </row>
    <row r="20" spans="2:20" ht="17.25" thickBot="1" thickTop="1">
      <c r="B20" s="4">
        <v>39675</v>
      </c>
      <c r="C20" s="29">
        <f t="shared" si="5"/>
        <v>497225.0000000001</v>
      </c>
      <c r="D20" s="48" t="s">
        <v>40</v>
      </c>
      <c r="E20" s="9" t="s">
        <v>2</v>
      </c>
      <c r="F20" s="11"/>
      <c r="G20" s="43"/>
      <c r="H20" s="44"/>
      <c r="I20" s="45"/>
      <c r="J20" s="22">
        <f t="shared" si="6"/>
      </c>
      <c r="K20" s="14" t="s">
        <v>68</v>
      </c>
      <c r="L20" s="43"/>
      <c r="M20" s="13">
        <f t="shared" si="0"/>
      </c>
      <c r="N20" s="7">
        <f t="shared" si="1"/>
      </c>
      <c r="O20" s="5">
        <f t="shared" si="2"/>
      </c>
      <c r="P20" s="17">
        <f t="shared" si="3"/>
      </c>
      <c r="R20" s="1" t="s">
        <v>70</v>
      </c>
      <c r="S20" s="2"/>
      <c r="T20" s="46">
        <f t="shared" si="4"/>
        <v>75</v>
      </c>
    </row>
    <row r="21" spans="2:20" ht="17.25" thickBot="1" thickTop="1">
      <c r="B21" s="4">
        <v>39678</v>
      </c>
      <c r="C21" s="29">
        <f t="shared" si="5"/>
        <v>497225.0000000001</v>
      </c>
      <c r="D21" s="48" t="s">
        <v>40</v>
      </c>
      <c r="E21" s="9" t="s">
        <v>2</v>
      </c>
      <c r="F21" s="11"/>
      <c r="G21" s="43"/>
      <c r="H21" s="44"/>
      <c r="I21" s="45"/>
      <c r="J21" s="22">
        <f t="shared" si="6"/>
      </c>
      <c r="K21" s="14" t="s">
        <v>68</v>
      </c>
      <c r="L21" s="43"/>
      <c r="M21" s="13">
        <f t="shared" si="0"/>
      </c>
      <c r="N21" s="7">
        <f t="shared" si="1"/>
      </c>
      <c r="O21" s="5">
        <f t="shared" si="2"/>
      </c>
      <c r="P21" s="17">
        <f t="shared" si="3"/>
      </c>
      <c r="R21" s="2"/>
      <c r="T21" s="46">
        <f t="shared" si="4"/>
        <v>75</v>
      </c>
    </row>
    <row r="22" spans="2:20" ht="17.25" thickBot="1" thickTop="1">
      <c r="B22" s="4">
        <v>39679</v>
      </c>
      <c r="C22" s="29">
        <f t="shared" si="5"/>
        <v>497225.0000000001</v>
      </c>
      <c r="D22" s="48" t="s">
        <v>40</v>
      </c>
      <c r="E22" s="9" t="s">
        <v>2</v>
      </c>
      <c r="F22" s="11"/>
      <c r="G22" s="43"/>
      <c r="H22" s="44"/>
      <c r="I22" s="45"/>
      <c r="J22" s="22">
        <f>IF(F22="","",IF(D22="－","∞",ABS((I22-G22))/(ABS(H22-G22))))</f>
      </c>
      <c r="K22" s="14" t="s">
        <v>68</v>
      </c>
      <c r="L22" s="43"/>
      <c r="M22" s="13">
        <f t="shared" si="0"/>
      </c>
      <c r="N22" s="7">
        <f t="shared" si="1"/>
      </c>
      <c r="O22" s="5">
        <f t="shared" si="2"/>
      </c>
      <c r="P22" s="17">
        <f t="shared" si="3"/>
      </c>
      <c r="R22" s="2"/>
      <c r="T22" s="46">
        <f t="shared" si="4"/>
        <v>75</v>
      </c>
    </row>
    <row r="23" spans="2:20" ht="17.25" thickBot="1" thickTop="1">
      <c r="B23" s="4">
        <v>39680</v>
      </c>
      <c r="C23" s="29">
        <f t="shared" si="5"/>
        <v>497225.0000000001</v>
      </c>
      <c r="D23" s="48" t="s">
        <v>40</v>
      </c>
      <c r="E23" s="9" t="s">
        <v>2</v>
      </c>
      <c r="F23" s="11"/>
      <c r="G23" s="43"/>
      <c r="H23" s="44"/>
      <c r="I23" s="45"/>
      <c r="J23" s="22">
        <f>IF(F23="","",IF(D23="－","∞",ABS((I23-G23))/(ABS(H23-G23))))</f>
      </c>
      <c r="K23" s="14" t="s">
        <v>68</v>
      </c>
      <c r="L23" s="43"/>
      <c r="M23" s="13">
        <f t="shared" si="0"/>
      </c>
      <c r="N23" s="7">
        <f t="shared" si="1"/>
      </c>
      <c r="O23" s="5">
        <f t="shared" si="2"/>
      </c>
      <c r="P23" s="17">
        <f t="shared" si="3"/>
      </c>
      <c r="T23" s="46">
        <f t="shared" si="4"/>
        <v>75</v>
      </c>
    </row>
    <row r="24" spans="2:20" ht="17.25" thickBot="1" thickTop="1">
      <c r="B24" s="4">
        <v>39681</v>
      </c>
      <c r="C24" s="29">
        <f t="shared" si="5"/>
        <v>497225.0000000001</v>
      </c>
      <c r="D24" s="48" t="s">
        <v>40</v>
      </c>
      <c r="E24" s="9" t="s">
        <v>2</v>
      </c>
      <c r="F24" s="11"/>
      <c r="G24" s="43"/>
      <c r="H24" s="44"/>
      <c r="I24" s="45"/>
      <c r="J24" s="22">
        <f aca="true" t="shared" si="7" ref="J24:J32">IF(F24="","",IF(D24="－","∞",ABS((I24-G24))/(ABS(H24-G24))))</f>
      </c>
      <c r="K24" s="14" t="s">
        <v>68</v>
      </c>
      <c r="L24" s="43"/>
      <c r="M24" s="13">
        <f t="shared" si="0"/>
      </c>
      <c r="N24" s="7">
        <f t="shared" si="1"/>
      </c>
      <c r="O24" s="5">
        <f t="shared" si="2"/>
      </c>
      <c r="P24" s="17">
        <f t="shared" si="3"/>
      </c>
      <c r="T24" s="46">
        <f t="shared" si="4"/>
        <v>75</v>
      </c>
    </row>
    <row r="25" spans="2:20" ht="17.25" thickBot="1" thickTop="1">
      <c r="B25" s="4">
        <v>39682</v>
      </c>
      <c r="C25" s="29">
        <f t="shared" si="5"/>
        <v>497225.0000000001</v>
      </c>
      <c r="D25" s="48" t="s">
        <v>40</v>
      </c>
      <c r="E25" s="9" t="s">
        <v>2</v>
      </c>
      <c r="F25" s="11"/>
      <c r="G25" s="43"/>
      <c r="H25" s="44"/>
      <c r="I25" s="45"/>
      <c r="J25" s="22">
        <f t="shared" si="7"/>
      </c>
      <c r="K25" s="14" t="s">
        <v>68</v>
      </c>
      <c r="L25" s="43"/>
      <c r="M25" s="13">
        <f t="shared" si="0"/>
      </c>
      <c r="N25" s="7">
        <f t="shared" si="1"/>
      </c>
      <c r="O25" s="5">
        <f t="shared" si="2"/>
      </c>
      <c r="P25" s="17">
        <f t="shared" si="3"/>
      </c>
      <c r="T25" s="46">
        <f t="shared" si="4"/>
        <v>75</v>
      </c>
    </row>
    <row r="26" spans="2:20" ht="17.25" thickBot="1" thickTop="1">
      <c r="B26" s="4">
        <v>39685</v>
      </c>
      <c r="C26" s="29">
        <f t="shared" si="5"/>
        <v>497225.0000000001</v>
      </c>
      <c r="D26" s="48" t="s">
        <v>40</v>
      </c>
      <c r="E26" s="9" t="s">
        <v>2</v>
      </c>
      <c r="F26" s="11"/>
      <c r="G26" s="43"/>
      <c r="H26" s="44"/>
      <c r="I26" s="45"/>
      <c r="J26" s="22">
        <f t="shared" si="7"/>
      </c>
      <c r="K26" s="14" t="s">
        <v>68</v>
      </c>
      <c r="L26" s="43"/>
      <c r="M26" s="13">
        <f t="shared" si="0"/>
      </c>
      <c r="N26" s="7">
        <f t="shared" si="1"/>
      </c>
      <c r="O26" s="5">
        <f t="shared" si="2"/>
      </c>
      <c r="P26" s="17">
        <f t="shared" si="3"/>
      </c>
      <c r="T26" s="46">
        <f t="shared" si="4"/>
        <v>75</v>
      </c>
    </row>
    <row r="27" spans="2:20" ht="17.25" thickBot="1" thickTop="1">
      <c r="B27" s="4">
        <v>39686</v>
      </c>
      <c r="C27" s="29">
        <f t="shared" si="5"/>
        <v>497225.0000000001</v>
      </c>
      <c r="D27" s="48" t="s">
        <v>40</v>
      </c>
      <c r="E27" s="9" t="s">
        <v>2</v>
      </c>
      <c r="F27" s="11"/>
      <c r="G27" s="43"/>
      <c r="H27" s="44"/>
      <c r="I27" s="45"/>
      <c r="J27" s="22">
        <f t="shared" si="7"/>
      </c>
      <c r="K27" s="14" t="s">
        <v>68</v>
      </c>
      <c r="L27" s="43"/>
      <c r="M27" s="13">
        <f t="shared" si="0"/>
      </c>
      <c r="N27" s="7">
        <f t="shared" si="1"/>
      </c>
      <c r="O27" s="5">
        <f t="shared" si="2"/>
      </c>
      <c r="P27" s="17">
        <f t="shared" si="3"/>
      </c>
      <c r="T27" s="46">
        <f t="shared" si="4"/>
        <v>75</v>
      </c>
    </row>
    <row r="28" spans="2:20" ht="17.25" thickBot="1" thickTop="1">
      <c r="B28" s="4">
        <v>39687</v>
      </c>
      <c r="C28" s="29">
        <f t="shared" si="5"/>
        <v>497225.0000000001</v>
      </c>
      <c r="D28" s="48" t="s">
        <v>40</v>
      </c>
      <c r="E28" s="9" t="s">
        <v>2</v>
      </c>
      <c r="F28" s="11"/>
      <c r="G28" s="43"/>
      <c r="H28" s="44"/>
      <c r="I28" s="45"/>
      <c r="J28" s="22">
        <f t="shared" si="7"/>
      </c>
      <c r="K28" s="14" t="s">
        <v>68</v>
      </c>
      <c r="L28" s="43"/>
      <c r="M28" s="13">
        <f t="shared" si="0"/>
      </c>
      <c r="N28" s="7">
        <f t="shared" si="1"/>
      </c>
      <c r="O28" s="5">
        <f t="shared" si="2"/>
      </c>
      <c r="P28" s="17">
        <f t="shared" si="3"/>
      </c>
      <c r="T28" s="46">
        <f t="shared" si="4"/>
        <v>75</v>
      </c>
    </row>
    <row r="29" spans="2:20" ht="17.25" thickBot="1" thickTop="1">
      <c r="B29" s="4">
        <v>39688</v>
      </c>
      <c r="C29" s="29">
        <f t="shared" si="5"/>
        <v>497225.0000000001</v>
      </c>
      <c r="D29" s="48" t="s">
        <v>40</v>
      </c>
      <c r="E29" s="9" t="s">
        <v>0</v>
      </c>
      <c r="F29" s="11">
        <v>10000</v>
      </c>
      <c r="G29" s="43">
        <v>1.2215</v>
      </c>
      <c r="H29" s="44">
        <v>1.2157</v>
      </c>
      <c r="I29" s="45">
        <v>1.2244</v>
      </c>
      <c r="J29" s="22">
        <f t="shared" si="7"/>
        <v>0.49999999999998085</v>
      </c>
      <c r="K29" s="14" t="s">
        <v>68</v>
      </c>
      <c r="L29" s="43">
        <v>1.2244</v>
      </c>
      <c r="M29" s="13">
        <f t="shared" si="0"/>
        <v>28.999999999999027</v>
      </c>
      <c r="N29" s="7">
        <f t="shared" si="1"/>
        <v>2174.999999999927</v>
      </c>
      <c r="O29" s="5">
        <f t="shared" si="2"/>
        <v>0.916125</v>
      </c>
      <c r="P29" s="17" t="str">
        <f t="shared" si="3"/>
        <v>○</v>
      </c>
      <c r="T29" s="46">
        <f t="shared" si="4"/>
        <v>75</v>
      </c>
    </row>
    <row r="30" spans="2:20" ht="17.25" thickBot="1" thickTop="1">
      <c r="B30" s="4">
        <v>39689</v>
      </c>
      <c r="C30" s="29">
        <f t="shared" si="5"/>
        <v>499400.00000000006</v>
      </c>
      <c r="D30" s="48" t="s">
        <v>40</v>
      </c>
      <c r="E30" s="9" t="s">
        <v>2</v>
      </c>
      <c r="F30" s="11"/>
      <c r="G30" s="43"/>
      <c r="H30" s="44"/>
      <c r="I30" s="45"/>
      <c r="J30" s="22">
        <f t="shared" si="7"/>
      </c>
      <c r="K30" s="14" t="s">
        <v>68</v>
      </c>
      <c r="L30" s="43"/>
      <c r="M30" s="13">
        <f t="shared" si="0"/>
      </c>
      <c r="N30" s="7">
        <f t="shared" si="1"/>
      </c>
      <c r="O30" s="5">
        <f t="shared" si="2"/>
      </c>
      <c r="P30" s="17">
        <f t="shared" si="3"/>
      </c>
      <c r="T30" s="46">
        <f t="shared" si="4"/>
        <v>75</v>
      </c>
    </row>
    <row r="31" spans="2:20" ht="17.25" thickBot="1" thickTop="1">
      <c r="B31" s="4">
        <v>39692</v>
      </c>
      <c r="C31" s="29">
        <f t="shared" si="5"/>
        <v>499400.00000000006</v>
      </c>
      <c r="D31" s="48" t="s">
        <v>40</v>
      </c>
      <c r="E31" s="9" t="s">
        <v>2</v>
      </c>
      <c r="F31" s="11"/>
      <c r="G31" s="43"/>
      <c r="H31" s="44"/>
      <c r="I31" s="45"/>
      <c r="J31" s="22">
        <f t="shared" si="7"/>
      </c>
      <c r="K31" s="14" t="s">
        <v>68</v>
      </c>
      <c r="L31" s="43"/>
      <c r="M31" s="13">
        <f t="shared" si="0"/>
      </c>
      <c r="N31" s="7">
        <f t="shared" si="1"/>
      </c>
      <c r="O31" s="5">
        <f t="shared" si="2"/>
      </c>
      <c r="P31" s="17">
        <f t="shared" si="3"/>
      </c>
      <c r="T31" s="46">
        <f t="shared" si="4"/>
        <v>75</v>
      </c>
    </row>
    <row r="32" spans="2:20" ht="17.25" thickBot="1" thickTop="1">
      <c r="B32" s="4">
        <v>39693</v>
      </c>
      <c r="C32" s="29">
        <f t="shared" si="5"/>
        <v>499400.00000000006</v>
      </c>
      <c r="D32" s="48" t="s">
        <v>40</v>
      </c>
      <c r="E32" s="9" t="s">
        <v>2</v>
      </c>
      <c r="F32" s="11"/>
      <c r="G32" s="43"/>
      <c r="H32" s="44"/>
      <c r="I32" s="45"/>
      <c r="J32" s="22">
        <f t="shared" si="7"/>
      </c>
      <c r="K32" s="14" t="s">
        <v>68</v>
      </c>
      <c r="L32" s="43"/>
      <c r="M32" s="13">
        <f t="shared" si="0"/>
      </c>
      <c r="N32" s="7">
        <f t="shared" si="1"/>
      </c>
      <c r="O32" s="5">
        <f t="shared" si="2"/>
      </c>
      <c r="P32" s="17">
        <f t="shared" si="3"/>
      </c>
      <c r="T32" s="46">
        <f t="shared" si="4"/>
        <v>75</v>
      </c>
    </row>
    <row r="33" spans="2:20" ht="17.25" thickBot="1" thickTop="1">
      <c r="B33" s="4">
        <v>39694</v>
      </c>
      <c r="C33" s="29">
        <f t="shared" si="5"/>
        <v>499400.00000000006</v>
      </c>
      <c r="D33" s="48" t="s">
        <v>40</v>
      </c>
      <c r="E33" s="9" t="s">
        <v>2</v>
      </c>
      <c r="F33" s="11"/>
      <c r="G33" s="43"/>
      <c r="H33" s="44"/>
      <c r="I33" s="45"/>
      <c r="J33" s="22">
        <f>IF(F33="","",IF(D33="－","∞",ABS((I33-G33))/(ABS(H33-G33))))</f>
      </c>
      <c r="K33" s="14" t="s">
        <v>68</v>
      </c>
      <c r="L33" s="43"/>
      <c r="M33" s="13">
        <f t="shared" si="0"/>
      </c>
      <c r="N33" s="7">
        <f t="shared" si="1"/>
      </c>
      <c r="O33" s="5">
        <f t="shared" si="2"/>
      </c>
      <c r="P33" s="17">
        <f t="shared" si="3"/>
      </c>
      <c r="T33" s="46">
        <f t="shared" si="4"/>
        <v>75</v>
      </c>
    </row>
    <row r="34" spans="2:20" ht="17.25" thickBot="1" thickTop="1">
      <c r="B34" s="4">
        <v>39695</v>
      </c>
      <c r="C34" s="29">
        <f t="shared" si="5"/>
        <v>499400.00000000006</v>
      </c>
      <c r="D34" s="48" t="s">
        <v>40</v>
      </c>
      <c r="E34" s="9" t="s">
        <v>2</v>
      </c>
      <c r="F34" s="11"/>
      <c r="G34" s="43"/>
      <c r="H34" s="44"/>
      <c r="I34" s="45"/>
      <c r="J34" s="22">
        <f>IF(F34="","",IF(D34="－","∞",ABS((I34-G34))/(ABS(H34-G34))))</f>
      </c>
      <c r="K34" s="14" t="s">
        <v>68</v>
      </c>
      <c r="L34" s="43"/>
      <c r="M34" s="13">
        <f t="shared" si="0"/>
      </c>
      <c r="N34" s="7">
        <f t="shared" si="1"/>
      </c>
      <c r="O34" s="5">
        <f t="shared" si="2"/>
      </c>
      <c r="P34" s="17">
        <f t="shared" si="3"/>
      </c>
      <c r="T34" s="46">
        <f t="shared" si="4"/>
        <v>75</v>
      </c>
    </row>
    <row r="35" spans="2:20" ht="17.25" thickBot="1" thickTop="1">
      <c r="B35" s="4">
        <v>39696</v>
      </c>
      <c r="C35" s="29">
        <f t="shared" si="5"/>
        <v>499400.00000000006</v>
      </c>
      <c r="D35" s="48" t="s">
        <v>40</v>
      </c>
      <c r="E35" s="9" t="s">
        <v>2</v>
      </c>
      <c r="F35" s="11"/>
      <c r="G35" s="43"/>
      <c r="H35" s="44"/>
      <c r="I35" s="45"/>
      <c r="J35" s="22">
        <f aca="true" t="shared" si="8" ref="J35:J42">IF(F35="","",IF(D35="－","∞",ABS((I35-G35))/(ABS(H35-G35))))</f>
      </c>
      <c r="K35" s="14" t="s">
        <v>68</v>
      </c>
      <c r="L35" s="43"/>
      <c r="M35" s="13">
        <f t="shared" si="0"/>
      </c>
      <c r="N35" s="7">
        <f t="shared" si="1"/>
      </c>
      <c r="O35" s="5">
        <f t="shared" si="2"/>
      </c>
      <c r="P35" s="17">
        <f t="shared" si="3"/>
      </c>
      <c r="T35" s="46">
        <f t="shared" si="4"/>
        <v>75</v>
      </c>
    </row>
    <row r="36" spans="2:20" ht="17.25" thickBot="1" thickTop="1">
      <c r="B36" s="4">
        <v>39699</v>
      </c>
      <c r="C36" s="29">
        <f t="shared" si="5"/>
        <v>499400.00000000006</v>
      </c>
      <c r="D36" s="48" t="s">
        <v>40</v>
      </c>
      <c r="E36" s="9" t="s">
        <v>2</v>
      </c>
      <c r="F36" s="11"/>
      <c r="G36" s="43"/>
      <c r="H36" s="44"/>
      <c r="I36" s="45"/>
      <c r="J36" s="22">
        <f t="shared" si="8"/>
      </c>
      <c r="K36" s="14" t="s">
        <v>68</v>
      </c>
      <c r="L36" s="43"/>
      <c r="M36" s="13">
        <f t="shared" si="0"/>
      </c>
      <c r="N36" s="7">
        <f t="shared" si="1"/>
      </c>
      <c r="O36" s="5">
        <f t="shared" si="2"/>
      </c>
      <c r="P36" s="17">
        <f t="shared" si="3"/>
      </c>
      <c r="T36" s="46">
        <f t="shared" si="4"/>
        <v>75</v>
      </c>
    </row>
    <row r="37" spans="2:20" ht="17.25" thickBot="1" thickTop="1">
      <c r="B37" s="4">
        <v>39700</v>
      </c>
      <c r="C37" s="29">
        <f t="shared" si="5"/>
        <v>499400.00000000006</v>
      </c>
      <c r="D37" s="48" t="s">
        <v>40</v>
      </c>
      <c r="E37" s="9" t="s">
        <v>2</v>
      </c>
      <c r="F37" s="11"/>
      <c r="G37" s="43"/>
      <c r="H37" s="44"/>
      <c r="I37" s="45"/>
      <c r="J37" s="22">
        <f t="shared" si="8"/>
      </c>
      <c r="K37" s="14" t="s">
        <v>68</v>
      </c>
      <c r="L37" s="43"/>
      <c r="M37" s="13">
        <f t="shared" si="0"/>
      </c>
      <c r="N37" s="7">
        <f t="shared" si="1"/>
      </c>
      <c r="O37" s="5">
        <f t="shared" si="2"/>
      </c>
      <c r="P37" s="17">
        <f t="shared" si="3"/>
      </c>
      <c r="T37" s="46">
        <f t="shared" si="4"/>
        <v>75</v>
      </c>
    </row>
    <row r="38" spans="2:20" ht="17.25" thickBot="1" thickTop="1">
      <c r="B38" s="4">
        <v>39701</v>
      </c>
      <c r="C38" s="29">
        <f t="shared" si="5"/>
        <v>499400.00000000006</v>
      </c>
      <c r="D38" s="48" t="s">
        <v>40</v>
      </c>
      <c r="E38" s="9" t="s">
        <v>2</v>
      </c>
      <c r="F38" s="11"/>
      <c r="G38" s="43"/>
      <c r="H38" s="44"/>
      <c r="I38" s="45"/>
      <c r="J38" s="22">
        <f t="shared" si="8"/>
      </c>
      <c r="K38" s="14" t="s">
        <v>68</v>
      </c>
      <c r="L38" s="43"/>
      <c r="M38" s="13">
        <f t="shared" si="0"/>
      </c>
      <c r="N38" s="7">
        <f t="shared" si="1"/>
      </c>
      <c r="O38" s="5">
        <f t="shared" si="2"/>
      </c>
      <c r="P38" s="17">
        <f t="shared" si="3"/>
      </c>
      <c r="T38" s="46">
        <f t="shared" si="4"/>
        <v>75</v>
      </c>
    </row>
    <row r="39" spans="2:20" ht="17.25" thickBot="1" thickTop="1">
      <c r="B39" s="4">
        <v>39702</v>
      </c>
      <c r="C39" s="29">
        <f t="shared" si="5"/>
        <v>499400.00000000006</v>
      </c>
      <c r="D39" s="48" t="s">
        <v>40</v>
      </c>
      <c r="E39" s="9" t="s">
        <v>1</v>
      </c>
      <c r="F39" s="11">
        <v>10000</v>
      </c>
      <c r="G39" s="43">
        <v>1.2212</v>
      </c>
      <c r="H39" s="44">
        <v>1.2288</v>
      </c>
      <c r="I39" s="45">
        <v>1.2122</v>
      </c>
      <c r="J39" s="22">
        <f t="shared" si="8"/>
        <v>1.1842105263158318</v>
      </c>
      <c r="K39" s="14" t="s">
        <v>68</v>
      </c>
      <c r="L39" s="43">
        <v>1.2288</v>
      </c>
      <c r="M39" s="13">
        <f t="shared" si="0"/>
        <v>-75.9999999999983</v>
      </c>
      <c r="N39" s="7">
        <f t="shared" si="1"/>
        <v>-5699.999999999873</v>
      </c>
      <c r="O39" s="5">
        <f t="shared" si="2"/>
        <v>0.9159</v>
      </c>
      <c r="P39" s="17" t="str">
        <f t="shared" si="3"/>
        <v>×</v>
      </c>
      <c r="T39" s="46">
        <f t="shared" si="4"/>
        <v>75</v>
      </c>
    </row>
    <row r="40" spans="2:20" ht="17.25" thickBot="1" thickTop="1">
      <c r="B40" s="4">
        <v>39703</v>
      </c>
      <c r="C40" s="29">
        <f t="shared" si="5"/>
        <v>493700.0000000002</v>
      </c>
      <c r="D40" s="48" t="s">
        <v>40</v>
      </c>
      <c r="E40" s="9" t="s">
        <v>1</v>
      </c>
      <c r="F40" s="11">
        <v>10000</v>
      </c>
      <c r="G40" s="43">
        <v>1.2296</v>
      </c>
      <c r="H40" s="44">
        <v>1.238</v>
      </c>
      <c r="I40" s="45">
        <v>1.2259</v>
      </c>
      <c r="J40" s="22">
        <f t="shared" si="8"/>
        <v>0.4404761904761968</v>
      </c>
      <c r="K40" s="14" t="s">
        <v>68</v>
      </c>
      <c r="L40" s="43">
        <v>1.2259</v>
      </c>
      <c r="M40" s="13">
        <f t="shared" si="0"/>
        <v>37.00000000000037</v>
      </c>
      <c r="N40" s="7">
        <f t="shared" si="1"/>
        <v>2775.0000000000277</v>
      </c>
      <c r="O40" s="5">
        <f t="shared" si="2"/>
        <v>0.9222</v>
      </c>
      <c r="P40" s="17" t="str">
        <f t="shared" si="3"/>
        <v>○</v>
      </c>
      <c r="T40" s="46">
        <f t="shared" si="4"/>
        <v>75</v>
      </c>
    </row>
    <row r="41" spans="2:20" ht="17.25" thickBot="1" thickTop="1">
      <c r="B41" s="4">
        <v>39706</v>
      </c>
      <c r="C41" s="29">
        <f t="shared" si="5"/>
        <v>496475.0000000002</v>
      </c>
      <c r="D41" s="48" t="s">
        <v>40</v>
      </c>
      <c r="E41" s="9" t="s">
        <v>2</v>
      </c>
      <c r="F41" s="11"/>
      <c r="G41" s="43"/>
      <c r="H41" s="44"/>
      <c r="I41" s="45"/>
      <c r="J41" s="22">
        <f t="shared" si="8"/>
      </c>
      <c r="K41" s="14" t="s">
        <v>68</v>
      </c>
      <c r="L41" s="43"/>
      <c r="M41" s="13">
        <f t="shared" si="0"/>
      </c>
      <c r="N41" s="7">
        <f t="shared" si="1"/>
      </c>
      <c r="O41" s="5">
        <f t="shared" si="2"/>
      </c>
      <c r="P41" s="17">
        <f t="shared" si="3"/>
      </c>
      <c r="T41" s="46">
        <f t="shared" si="4"/>
        <v>75</v>
      </c>
    </row>
    <row r="42" spans="2:20" ht="17.25" thickBot="1" thickTop="1">
      <c r="B42" s="4">
        <v>39707</v>
      </c>
      <c r="C42" s="29">
        <f t="shared" si="5"/>
        <v>496475.0000000002</v>
      </c>
      <c r="D42" s="48" t="s">
        <v>40</v>
      </c>
      <c r="E42" s="9" t="s">
        <v>2</v>
      </c>
      <c r="F42" s="11"/>
      <c r="G42" s="43"/>
      <c r="H42" s="44"/>
      <c r="I42" s="45"/>
      <c r="J42" s="22">
        <f t="shared" si="8"/>
      </c>
      <c r="K42" s="14" t="s">
        <v>68</v>
      </c>
      <c r="L42" s="43"/>
      <c r="M42" s="13">
        <f t="shared" si="0"/>
      </c>
      <c r="N42" s="7">
        <f t="shared" si="1"/>
      </c>
      <c r="O42" s="5">
        <f t="shared" si="2"/>
      </c>
      <c r="P42" s="17">
        <f t="shared" si="3"/>
      </c>
      <c r="T42" s="46">
        <f t="shared" si="4"/>
        <v>75</v>
      </c>
    </row>
    <row r="43" spans="2:20" ht="17.25" thickBot="1" thickTop="1">
      <c r="B43" s="4">
        <v>39708</v>
      </c>
      <c r="C43" s="29">
        <f t="shared" si="5"/>
        <v>496475.0000000002</v>
      </c>
      <c r="D43" s="48" t="s">
        <v>40</v>
      </c>
      <c r="E43" s="9" t="s">
        <v>2</v>
      </c>
      <c r="F43" s="11"/>
      <c r="G43" s="43"/>
      <c r="H43" s="44"/>
      <c r="I43" s="45"/>
      <c r="J43" s="22">
        <f>IF(F43="","",IF(D43="－","∞",ABS((I43-G43))/(ABS(H43-G43))))</f>
      </c>
      <c r="K43" s="14" t="s">
        <v>68</v>
      </c>
      <c r="L43" s="43"/>
      <c r="M43" s="13">
        <f aca="true" t="shared" si="9" ref="M43:M74">IF(L43="","",(IF(E43="買",(L43-G43)*10000,(G43-L43)*10000)))</f>
      </c>
      <c r="N43" s="7">
        <f aca="true" t="shared" si="10" ref="N43:N74">IF(M43="","",M43*F43*T43/10000)</f>
      </c>
      <c r="O43" s="5">
        <f aca="true" t="shared" si="11" ref="O43:O74">IF(F43="","",F43*G43*T43/$B$3)</f>
      </c>
      <c r="P43" s="17">
        <f aca="true" t="shared" si="12" ref="P43:P74">IF(M43="","",IF(M43&lt;0,"×","○"))</f>
      </c>
      <c r="T43" s="46">
        <f aca="true" t="shared" si="13" ref="T43:T74">IF(D43=$R$13,$S$16,(IF(D43=$R$19,$S$16,(IF(D43=$R$16,$S$16,(IF(D43=$R$14,$S$15,(IF(D43=$R$10,$S$13,$S$14)))))))))</f>
        <v>75</v>
      </c>
    </row>
    <row r="44" spans="2:20" ht="17.25" thickBot="1" thickTop="1">
      <c r="B44" s="4">
        <v>39709</v>
      </c>
      <c r="C44" s="29">
        <f aca="true" t="shared" si="14" ref="C44:C75">C43+IF(N43="",0,N43)</f>
        <v>496475.0000000002</v>
      </c>
      <c r="D44" s="48" t="s">
        <v>40</v>
      </c>
      <c r="E44" s="9" t="s">
        <v>2</v>
      </c>
      <c r="F44" s="11"/>
      <c r="G44" s="43"/>
      <c r="H44" s="44"/>
      <c r="I44" s="45"/>
      <c r="J44" s="22">
        <f>IF(F44="","",IF(D44="－","∞",ABS((I44-G44))/(ABS(H44-G44))))</f>
      </c>
      <c r="K44" s="14" t="s">
        <v>68</v>
      </c>
      <c r="L44" s="43"/>
      <c r="M44" s="13">
        <f t="shared" si="9"/>
      </c>
      <c r="N44" s="7">
        <f t="shared" si="10"/>
      </c>
      <c r="O44" s="5">
        <f t="shared" si="11"/>
      </c>
      <c r="P44" s="17">
        <f t="shared" si="12"/>
      </c>
      <c r="T44" s="46">
        <f t="shared" si="13"/>
        <v>75</v>
      </c>
    </row>
    <row r="45" spans="2:20" ht="17.25" thickBot="1" thickTop="1">
      <c r="B45" s="4">
        <v>39710</v>
      </c>
      <c r="C45" s="29">
        <f t="shared" si="14"/>
        <v>496475.0000000002</v>
      </c>
      <c r="D45" s="48" t="s">
        <v>40</v>
      </c>
      <c r="E45" s="9" t="s">
        <v>2</v>
      </c>
      <c r="F45" s="11"/>
      <c r="G45" s="43"/>
      <c r="H45" s="44"/>
      <c r="I45" s="45"/>
      <c r="J45" s="22">
        <f aca="true" t="shared" si="15" ref="J45:J52">IF(F45="","",IF(D45="－","∞",ABS((I45-G45))/(ABS(H45-G45))))</f>
      </c>
      <c r="K45" s="14" t="s">
        <v>68</v>
      </c>
      <c r="L45" s="43"/>
      <c r="M45" s="13">
        <f t="shared" si="9"/>
      </c>
      <c r="N45" s="7">
        <f t="shared" si="10"/>
      </c>
      <c r="O45" s="5">
        <f t="shared" si="11"/>
      </c>
      <c r="P45" s="17">
        <f t="shared" si="12"/>
      </c>
      <c r="T45" s="46">
        <f t="shared" si="13"/>
        <v>75</v>
      </c>
    </row>
    <row r="46" spans="2:20" ht="17.25" thickBot="1" thickTop="1">
      <c r="B46" s="4">
        <v>39713</v>
      </c>
      <c r="C46" s="29">
        <f t="shared" si="14"/>
        <v>496475.0000000002</v>
      </c>
      <c r="D46" s="48" t="s">
        <v>40</v>
      </c>
      <c r="E46" s="9" t="s">
        <v>1</v>
      </c>
      <c r="F46" s="11">
        <v>10000</v>
      </c>
      <c r="G46" s="43">
        <v>1.2131</v>
      </c>
      <c r="H46" s="44">
        <v>1.224</v>
      </c>
      <c r="I46" s="45">
        <v>1.2037</v>
      </c>
      <c r="J46" s="22">
        <f t="shared" si="15"/>
        <v>0.8623853211009315</v>
      </c>
      <c r="K46" s="14" t="s">
        <v>68</v>
      </c>
      <c r="L46" s="43">
        <v>1.2037</v>
      </c>
      <c r="M46" s="13">
        <f t="shared" si="9"/>
        <v>94.00000000000075</v>
      </c>
      <c r="N46" s="7">
        <f t="shared" si="10"/>
        <v>7050.000000000056</v>
      </c>
      <c r="O46" s="5">
        <f t="shared" si="11"/>
        <v>0.909825</v>
      </c>
      <c r="P46" s="17" t="str">
        <f t="shared" si="12"/>
        <v>○</v>
      </c>
      <c r="T46" s="46">
        <f t="shared" si="13"/>
        <v>75</v>
      </c>
    </row>
    <row r="47" spans="2:20" ht="17.25" thickBot="1" thickTop="1">
      <c r="B47" s="4">
        <v>39714</v>
      </c>
      <c r="C47" s="29">
        <f t="shared" si="14"/>
        <v>503525.00000000023</v>
      </c>
      <c r="D47" s="48" t="s">
        <v>40</v>
      </c>
      <c r="E47" s="9" t="s">
        <v>2</v>
      </c>
      <c r="F47" s="11"/>
      <c r="G47" s="43"/>
      <c r="H47" s="44"/>
      <c r="I47" s="45"/>
      <c r="J47" s="22">
        <f t="shared" si="15"/>
      </c>
      <c r="K47" s="14" t="s">
        <v>68</v>
      </c>
      <c r="L47" s="43"/>
      <c r="M47" s="13">
        <f t="shared" si="9"/>
      </c>
      <c r="N47" s="7">
        <f t="shared" si="10"/>
      </c>
      <c r="O47" s="5">
        <f t="shared" si="11"/>
      </c>
      <c r="P47" s="17">
        <f t="shared" si="12"/>
      </c>
      <c r="T47" s="46">
        <f t="shared" si="13"/>
        <v>75</v>
      </c>
    </row>
    <row r="48" spans="2:20" ht="17.25" thickBot="1" thickTop="1">
      <c r="B48" s="4">
        <v>39715</v>
      </c>
      <c r="C48" s="29">
        <f t="shared" si="14"/>
        <v>503525.00000000023</v>
      </c>
      <c r="D48" s="48" t="s">
        <v>40</v>
      </c>
      <c r="E48" s="9" t="s">
        <v>2</v>
      </c>
      <c r="F48" s="11"/>
      <c r="G48" s="43"/>
      <c r="H48" s="44"/>
      <c r="I48" s="45"/>
      <c r="J48" s="22">
        <f t="shared" si="15"/>
      </c>
      <c r="K48" s="14" t="s">
        <v>68</v>
      </c>
      <c r="L48" s="43"/>
      <c r="M48" s="13">
        <f t="shared" si="9"/>
      </c>
      <c r="N48" s="7">
        <f t="shared" si="10"/>
      </c>
      <c r="O48" s="5">
        <f t="shared" si="11"/>
      </c>
      <c r="P48" s="17">
        <f t="shared" si="12"/>
      </c>
      <c r="T48" s="46">
        <f t="shared" si="13"/>
        <v>75</v>
      </c>
    </row>
    <row r="49" spans="2:20" ht="17.25" thickBot="1" thickTop="1">
      <c r="B49" s="4">
        <v>39716</v>
      </c>
      <c r="C49" s="29">
        <f t="shared" si="14"/>
        <v>503525.00000000023</v>
      </c>
      <c r="D49" s="48" t="s">
        <v>40</v>
      </c>
      <c r="E49" s="9" t="s">
        <v>2</v>
      </c>
      <c r="F49" s="11"/>
      <c r="G49" s="43"/>
      <c r="H49" s="44"/>
      <c r="I49" s="45"/>
      <c r="J49" s="22">
        <f t="shared" si="15"/>
      </c>
      <c r="K49" s="14" t="s">
        <v>68</v>
      </c>
      <c r="L49" s="43"/>
      <c r="M49" s="13">
        <f t="shared" si="9"/>
      </c>
      <c r="N49" s="7">
        <f t="shared" si="10"/>
      </c>
      <c r="O49" s="5">
        <f t="shared" si="11"/>
      </c>
      <c r="P49" s="17">
        <f t="shared" si="12"/>
      </c>
      <c r="T49" s="46">
        <f t="shared" si="13"/>
        <v>75</v>
      </c>
    </row>
    <row r="50" spans="2:20" ht="17.25" thickBot="1" thickTop="1">
      <c r="B50" s="4">
        <v>39717</v>
      </c>
      <c r="C50" s="29">
        <f t="shared" si="14"/>
        <v>503525.00000000023</v>
      </c>
      <c r="D50" s="48" t="s">
        <v>40</v>
      </c>
      <c r="E50" s="9" t="s">
        <v>2</v>
      </c>
      <c r="F50" s="11"/>
      <c r="G50" s="43"/>
      <c r="H50" s="44"/>
      <c r="I50" s="45"/>
      <c r="J50" s="22">
        <f t="shared" si="15"/>
      </c>
      <c r="K50" s="14" t="s">
        <v>68</v>
      </c>
      <c r="L50" s="43"/>
      <c r="M50" s="13">
        <f t="shared" si="9"/>
      </c>
      <c r="N50" s="7">
        <f t="shared" si="10"/>
      </c>
      <c r="O50" s="5">
        <f t="shared" si="11"/>
      </c>
      <c r="P50" s="17">
        <f t="shared" si="12"/>
      </c>
      <c r="T50" s="46">
        <f t="shared" si="13"/>
        <v>75</v>
      </c>
    </row>
    <row r="51" spans="2:20" ht="17.25" thickBot="1" thickTop="1">
      <c r="B51" s="4">
        <v>39720</v>
      </c>
      <c r="C51" s="29">
        <f t="shared" si="14"/>
        <v>503525.00000000023</v>
      </c>
      <c r="D51" s="48" t="s">
        <v>40</v>
      </c>
      <c r="E51" s="9" t="s">
        <v>2</v>
      </c>
      <c r="F51" s="11"/>
      <c r="G51" s="43"/>
      <c r="H51" s="44"/>
      <c r="I51" s="45"/>
      <c r="J51" s="22">
        <f t="shared" si="15"/>
      </c>
      <c r="K51" s="14" t="s">
        <v>68</v>
      </c>
      <c r="L51" s="43"/>
      <c r="M51" s="13">
        <f t="shared" si="9"/>
      </c>
      <c r="N51" s="7">
        <f t="shared" si="10"/>
      </c>
      <c r="O51" s="5">
        <f t="shared" si="11"/>
      </c>
      <c r="P51" s="17">
        <f t="shared" si="12"/>
      </c>
      <c r="T51" s="46">
        <f t="shared" si="13"/>
        <v>75</v>
      </c>
    </row>
    <row r="52" spans="2:20" ht="17.25" thickBot="1" thickTop="1">
      <c r="B52" s="4">
        <v>39721</v>
      </c>
      <c r="C52" s="29">
        <f t="shared" si="14"/>
        <v>503525.00000000023</v>
      </c>
      <c r="D52" s="48" t="s">
        <v>40</v>
      </c>
      <c r="E52" s="9" t="s">
        <v>2</v>
      </c>
      <c r="F52" s="11"/>
      <c r="G52" s="43"/>
      <c r="H52" s="44"/>
      <c r="I52" s="45"/>
      <c r="J52" s="22">
        <f t="shared" si="15"/>
      </c>
      <c r="K52" s="14" t="s">
        <v>68</v>
      </c>
      <c r="L52" s="43"/>
      <c r="M52" s="13">
        <f t="shared" si="9"/>
      </c>
      <c r="N52" s="7">
        <f t="shared" si="10"/>
      </c>
      <c r="O52" s="5">
        <f t="shared" si="11"/>
      </c>
      <c r="P52" s="17">
        <f t="shared" si="12"/>
      </c>
      <c r="T52" s="46">
        <f t="shared" si="13"/>
        <v>75</v>
      </c>
    </row>
    <row r="53" spans="2:20" ht="17.25" thickBot="1" thickTop="1">
      <c r="B53" s="4">
        <v>39722</v>
      </c>
      <c r="C53" s="29">
        <f t="shared" si="14"/>
        <v>503525.00000000023</v>
      </c>
      <c r="D53" s="48" t="s">
        <v>40</v>
      </c>
      <c r="E53" s="9" t="s">
        <v>2</v>
      </c>
      <c r="F53" s="11"/>
      <c r="G53" s="43"/>
      <c r="H53" s="44"/>
      <c r="I53" s="45"/>
      <c r="J53" s="22">
        <f>IF(F53="","",IF(D53="－","∞",ABS((I53-G53))/(ABS(H53-G53))))</f>
      </c>
      <c r="K53" s="14" t="s">
        <v>68</v>
      </c>
      <c r="L53" s="43"/>
      <c r="M53" s="13">
        <f t="shared" si="9"/>
      </c>
      <c r="N53" s="7">
        <f t="shared" si="10"/>
      </c>
      <c r="O53" s="5">
        <f t="shared" si="11"/>
      </c>
      <c r="P53" s="17">
        <f t="shared" si="12"/>
      </c>
      <c r="T53" s="46">
        <f t="shared" si="13"/>
        <v>75</v>
      </c>
    </row>
    <row r="54" spans="2:20" ht="17.25" thickBot="1" thickTop="1">
      <c r="B54" s="4">
        <v>39723</v>
      </c>
      <c r="C54" s="29">
        <f t="shared" si="14"/>
        <v>503525.00000000023</v>
      </c>
      <c r="D54" s="48" t="s">
        <v>40</v>
      </c>
      <c r="E54" s="9" t="s">
        <v>2</v>
      </c>
      <c r="F54" s="11"/>
      <c r="G54" s="43"/>
      <c r="H54" s="44"/>
      <c r="I54" s="45"/>
      <c r="J54" s="22">
        <f>IF(F54="","",IF(D54="－","∞",ABS((I54-G54))/(ABS(H54-G54))))</f>
      </c>
      <c r="K54" s="14" t="s">
        <v>68</v>
      </c>
      <c r="L54" s="43"/>
      <c r="M54" s="13">
        <f t="shared" si="9"/>
      </c>
      <c r="N54" s="7">
        <f t="shared" si="10"/>
      </c>
      <c r="O54" s="5">
        <f t="shared" si="11"/>
      </c>
      <c r="P54" s="17">
        <f t="shared" si="12"/>
      </c>
      <c r="T54" s="46">
        <f t="shared" si="13"/>
        <v>75</v>
      </c>
    </row>
    <row r="55" spans="2:20" ht="17.25" thickBot="1" thickTop="1">
      <c r="B55" s="4">
        <v>39724</v>
      </c>
      <c r="C55" s="29">
        <f t="shared" si="14"/>
        <v>503525.00000000023</v>
      </c>
      <c r="D55" s="48" t="s">
        <v>40</v>
      </c>
      <c r="E55" s="9" t="s">
        <v>2</v>
      </c>
      <c r="F55" s="11"/>
      <c r="G55" s="43"/>
      <c r="H55" s="44"/>
      <c r="I55" s="45"/>
      <c r="J55" s="22">
        <f aca="true" t="shared" si="16" ref="J55:J63">IF(F55="","",IF(D55="－","∞",ABS((I55-G55))/(ABS(H55-G55))))</f>
      </c>
      <c r="K55" s="14" t="s">
        <v>68</v>
      </c>
      <c r="L55" s="43"/>
      <c r="M55" s="13">
        <f t="shared" si="9"/>
      </c>
      <c r="N55" s="7">
        <f t="shared" si="10"/>
      </c>
      <c r="O55" s="5">
        <f t="shared" si="11"/>
      </c>
      <c r="P55" s="17">
        <f t="shared" si="12"/>
      </c>
      <c r="T55" s="46">
        <f t="shared" si="13"/>
        <v>75</v>
      </c>
    </row>
    <row r="56" spans="2:20" ht="17.25" thickBot="1" thickTop="1">
      <c r="B56" s="4">
        <v>39727</v>
      </c>
      <c r="C56" s="29">
        <f t="shared" si="14"/>
        <v>503525.00000000023</v>
      </c>
      <c r="D56" s="48" t="s">
        <v>40</v>
      </c>
      <c r="E56" s="9" t="s">
        <v>2</v>
      </c>
      <c r="F56" s="11"/>
      <c r="G56" s="43"/>
      <c r="H56" s="44"/>
      <c r="I56" s="45"/>
      <c r="J56" s="22">
        <f t="shared" si="16"/>
      </c>
      <c r="K56" s="14" t="s">
        <v>68</v>
      </c>
      <c r="L56" s="43"/>
      <c r="M56" s="13">
        <f t="shared" si="9"/>
      </c>
      <c r="N56" s="7">
        <f t="shared" si="10"/>
      </c>
      <c r="O56" s="5">
        <f t="shared" si="11"/>
      </c>
      <c r="P56" s="17">
        <f t="shared" si="12"/>
      </c>
      <c r="T56" s="46">
        <f t="shared" si="13"/>
        <v>75</v>
      </c>
    </row>
    <row r="57" spans="2:20" ht="17.25" thickBot="1" thickTop="1">
      <c r="B57" s="4">
        <v>39728</v>
      </c>
      <c r="C57" s="29">
        <f t="shared" si="14"/>
        <v>503525.00000000023</v>
      </c>
      <c r="D57" s="48" t="s">
        <v>40</v>
      </c>
      <c r="E57" s="9" t="s">
        <v>2</v>
      </c>
      <c r="F57" s="11"/>
      <c r="G57" s="43"/>
      <c r="H57" s="44"/>
      <c r="I57" s="45"/>
      <c r="J57" s="22">
        <f t="shared" si="16"/>
      </c>
      <c r="K57" s="14" t="s">
        <v>68</v>
      </c>
      <c r="L57" s="43"/>
      <c r="M57" s="13">
        <f t="shared" si="9"/>
      </c>
      <c r="N57" s="7">
        <f t="shared" si="10"/>
      </c>
      <c r="O57" s="5">
        <f t="shared" si="11"/>
      </c>
      <c r="P57" s="17">
        <f t="shared" si="12"/>
      </c>
      <c r="T57" s="46">
        <f t="shared" si="13"/>
        <v>75</v>
      </c>
    </row>
    <row r="58" spans="2:20" ht="17.25" thickBot="1" thickTop="1">
      <c r="B58" s="4">
        <v>39729</v>
      </c>
      <c r="C58" s="29">
        <f t="shared" si="14"/>
        <v>503525.00000000023</v>
      </c>
      <c r="D58" s="48" t="s">
        <v>40</v>
      </c>
      <c r="E58" s="9" t="s">
        <v>2</v>
      </c>
      <c r="F58" s="11"/>
      <c r="G58" s="43"/>
      <c r="H58" s="44"/>
      <c r="I58" s="45"/>
      <c r="J58" s="22">
        <f t="shared" si="16"/>
      </c>
      <c r="K58" s="14" t="s">
        <v>68</v>
      </c>
      <c r="L58" s="43"/>
      <c r="M58" s="13">
        <f t="shared" si="9"/>
      </c>
      <c r="N58" s="7">
        <f t="shared" si="10"/>
      </c>
      <c r="O58" s="5">
        <f t="shared" si="11"/>
      </c>
      <c r="P58" s="17">
        <f t="shared" si="12"/>
      </c>
      <c r="T58" s="46">
        <f t="shared" si="13"/>
        <v>75</v>
      </c>
    </row>
    <row r="59" spans="2:20" ht="17.25" thickBot="1" thickTop="1">
      <c r="B59" s="4">
        <v>39730</v>
      </c>
      <c r="C59" s="29">
        <f t="shared" si="14"/>
        <v>503525.00000000023</v>
      </c>
      <c r="D59" s="48" t="s">
        <v>40</v>
      </c>
      <c r="E59" s="9" t="s">
        <v>0</v>
      </c>
      <c r="F59" s="11">
        <v>10000</v>
      </c>
      <c r="G59" s="43">
        <v>1.1069</v>
      </c>
      <c r="H59" s="44">
        <v>1.0862</v>
      </c>
      <c r="I59" s="45">
        <v>1.1172</v>
      </c>
      <c r="J59" s="22">
        <f t="shared" si="16"/>
        <v>0.4975845410628022</v>
      </c>
      <c r="K59" s="14" t="s">
        <v>68</v>
      </c>
      <c r="L59" s="43">
        <v>1.1172</v>
      </c>
      <c r="M59" s="13">
        <f t="shared" si="9"/>
        <v>102.99999999999976</v>
      </c>
      <c r="N59" s="7">
        <f t="shared" si="10"/>
        <v>7724.999999999982</v>
      </c>
      <c r="O59" s="5">
        <f t="shared" si="11"/>
        <v>0.830175</v>
      </c>
      <c r="P59" s="17" t="str">
        <f t="shared" si="12"/>
        <v>○</v>
      </c>
      <c r="T59" s="46">
        <f t="shared" si="13"/>
        <v>75</v>
      </c>
    </row>
    <row r="60" spans="2:20" ht="17.25" thickBot="1" thickTop="1">
      <c r="B60" s="4">
        <v>39731</v>
      </c>
      <c r="C60" s="29">
        <f t="shared" si="14"/>
        <v>511250.00000000023</v>
      </c>
      <c r="D60" s="48" t="s">
        <v>40</v>
      </c>
      <c r="E60" s="9" t="s">
        <v>2</v>
      </c>
      <c r="F60" s="11"/>
      <c r="G60" s="43"/>
      <c r="H60" s="44"/>
      <c r="I60" s="45"/>
      <c r="J60" s="22">
        <f t="shared" si="16"/>
      </c>
      <c r="K60" s="14" t="s">
        <v>68</v>
      </c>
      <c r="L60" s="43"/>
      <c r="M60" s="13">
        <f t="shared" si="9"/>
      </c>
      <c r="N60" s="7">
        <f t="shared" si="10"/>
      </c>
      <c r="O60" s="5">
        <f t="shared" si="11"/>
      </c>
      <c r="P60" s="17">
        <f t="shared" si="12"/>
      </c>
      <c r="T60" s="46">
        <f t="shared" si="13"/>
        <v>75</v>
      </c>
    </row>
    <row r="61" spans="2:20" ht="17.25" thickBot="1" thickTop="1">
      <c r="B61" s="4">
        <v>39734</v>
      </c>
      <c r="C61" s="29">
        <f t="shared" si="14"/>
        <v>511250.00000000023</v>
      </c>
      <c r="D61" s="48" t="s">
        <v>40</v>
      </c>
      <c r="E61" s="9" t="s">
        <v>2</v>
      </c>
      <c r="F61" s="11"/>
      <c r="G61" s="43"/>
      <c r="H61" s="44"/>
      <c r="I61" s="45"/>
      <c r="J61" s="22">
        <f t="shared" si="16"/>
      </c>
      <c r="K61" s="14" t="s">
        <v>68</v>
      </c>
      <c r="L61" s="43"/>
      <c r="M61" s="13">
        <f t="shared" si="9"/>
      </c>
      <c r="N61" s="7">
        <f t="shared" si="10"/>
      </c>
      <c r="O61" s="5">
        <f t="shared" si="11"/>
      </c>
      <c r="P61" s="17">
        <f t="shared" si="12"/>
      </c>
      <c r="T61" s="46">
        <f t="shared" si="13"/>
        <v>75</v>
      </c>
    </row>
    <row r="62" spans="2:20" ht="17.25" thickBot="1" thickTop="1">
      <c r="B62" s="4">
        <v>39735</v>
      </c>
      <c r="C62" s="29">
        <f t="shared" si="14"/>
        <v>511250.00000000023</v>
      </c>
      <c r="D62" s="48" t="s">
        <v>40</v>
      </c>
      <c r="E62" s="9" t="s">
        <v>1</v>
      </c>
      <c r="F62" s="11">
        <v>10000</v>
      </c>
      <c r="G62" s="43">
        <v>1.1367</v>
      </c>
      <c r="H62" s="44">
        <v>1.1522</v>
      </c>
      <c r="I62" s="45">
        <v>1.117</v>
      </c>
      <c r="J62" s="22">
        <f t="shared" si="16"/>
        <v>1.2709677419354997</v>
      </c>
      <c r="K62" s="14" t="s">
        <v>68</v>
      </c>
      <c r="L62" s="43">
        <v>1.117</v>
      </c>
      <c r="M62" s="13">
        <f t="shared" si="9"/>
        <v>197.0000000000005</v>
      </c>
      <c r="N62" s="7">
        <f t="shared" si="10"/>
        <v>14775.000000000038</v>
      </c>
      <c r="O62" s="5">
        <f t="shared" si="11"/>
        <v>0.852525</v>
      </c>
      <c r="P62" s="17" t="str">
        <f t="shared" si="12"/>
        <v>○</v>
      </c>
      <c r="T62" s="46">
        <f t="shared" si="13"/>
        <v>75</v>
      </c>
    </row>
    <row r="63" spans="2:20" ht="17.25" thickBot="1" thickTop="1">
      <c r="B63" s="4">
        <v>39736</v>
      </c>
      <c r="C63" s="29">
        <f t="shared" si="14"/>
        <v>526025.0000000002</v>
      </c>
      <c r="D63" s="48" t="s">
        <v>40</v>
      </c>
      <c r="E63" s="9" t="s">
        <v>2</v>
      </c>
      <c r="F63" s="11"/>
      <c r="G63" s="43"/>
      <c r="H63" s="44"/>
      <c r="I63" s="45"/>
      <c r="J63" s="22">
        <f t="shared" si="16"/>
      </c>
      <c r="K63" s="14" t="s">
        <v>68</v>
      </c>
      <c r="L63" s="43"/>
      <c r="M63" s="13">
        <f t="shared" si="9"/>
      </c>
      <c r="N63" s="7">
        <f t="shared" si="10"/>
      </c>
      <c r="O63" s="5">
        <f t="shared" si="11"/>
      </c>
      <c r="P63" s="17">
        <f t="shared" si="12"/>
      </c>
      <c r="T63" s="46">
        <f t="shared" si="13"/>
        <v>75</v>
      </c>
    </row>
    <row r="64" spans="2:20" ht="17.25" thickBot="1" thickTop="1">
      <c r="B64" s="4">
        <v>39737</v>
      </c>
      <c r="C64" s="29">
        <f t="shared" si="14"/>
        <v>526025.0000000002</v>
      </c>
      <c r="D64" s="48" t="s">
        <v>40</v>
      </c>
      <c r="E64" s="9" t="s">
        <v>0</v>
      </c>
      <c r="F64" s="11">
        <v>10000</v>
      </c>
      <c r="G64" s="43">
        <v>1.0976</v>
      </c>
      <c r="H64" s="44">
        <v>1.079</v>
      </c>
      <c r="I64" s="45">
        <v>1.108</v>
      </c>
      <c r="J64" s="22">
        <f aca="true" t="shared" si="17" ref="J64:J69">IF(F64="","",IF(D64="－","∞",ABS((I64-G64))/(ABS(H64-G64))))</f>
        <v>0.5591397849462482</v>
      </c>
      <c r="K64" s="14" t="s">
        <v>68</v>
      </c>
      <c r="L64" s="43">
        <v>1.108</v>
      </c>
      <c r="M64" s="13">
        <f t="shared" si="9"/>
        <v>104.00000000000188</v>
      </c>
      <c r="N64" s="7">
        <f t="shared" si="10"/>
        <v>7800.00000000014</v>
      </c>
      <c r="O64" s="5">
        <f t="shared" si="11"/>
        <v>0.8232</v>
      </c>
      <c r="P64" s="17" t="str">
        <f t="shared" si="12"/>
        <v>○</v>
      </c>
      <c r="T64" s="46">
        <f t="shared" si="13"/>
        <v>75</v>
      </c>
    </row>
    <row r="65" spans="2:20" ht="17.25" thickBot="1" thickTop="1">
      <c r="B65" s="4">
        <v>39738</v>
      </c>
      <c r="C65" s="29">
        <f t="shared" si="14"/>
        <v>533825.0000000003</v>
      </c>
      <c r="D65" s="48" t="s">
        <v>40</v>
      </c>
      <c r="E65" s="9" t="s">
        <v>2</v>
      </c>
      <c r="F65" s="11"/>
      <c r="G65" s="43"/>
      <c r="H65" s="44"/>
      <c r="I65" s="45"/>
      <c r="J65" s="22">
        <f t="shared" si="17"/>
      </c>
      <c r="K65" s="14" t="s">
        <v>68</v>
      </c>
      <c r="L65" s="43"/>
      <c r="M65" s="13">
        <f t="shared" si="9"/>
      </c>
      <c r="N65" s="7">
        <f t="shared" si="10"/>
      </c>
      <c r="O65" s="5">
        <f t="shared" si="11"/>
      </c>
      <c r="P65" s="17">
        <f t="shared" si="12"/>
      </c>
      <c r="T65" s="46">
        <f t="shared" si="13"/>
        <v>75</v>
      </c>
    </row>
    <row r="66" spans="2:20" ht="17.25" thickBot="1" thickTop="1">
      <c r="B66" s="4">
        <v>39741</v>
      </c>
      <c r="C66" s="29">
        <f t="shared" si="14"/>
        <v>533825.0000000003</v>
      </c>
      <c r="D66" s="48" t="s">
        <v>40</v>
      </c>
      <c r="E66" s="9" t="s">
        <v>1</v>
      </c>
      <c r="F66" s="11">
        <v>10000</v>
      </c>
      <c r="G66" s="43">
        <v>1.1305</v>
      </c>
      <c r="H66" s="44">
        <v>1.1457</v>
      </c>
      <c r="I66" s="45">
        <v>1.1216</v>
      </c>
      <c r="J66" s="22">
        <f t="shared" si="17"/>
        <v>0.5855263157894869</v>
      </c>
      <c r="K66" s="14" t="s">
        <v>68</v>
      </c>
      <c r="L66" s="43">
        <v>1.1216</v>
      </c>
      <c r="M66" s="13">
        <f t="shared" si="9"/>
        <v>89.00000000000131</v>
      </c>
      <c r="N66" s="7">
        <f t="shared" si="10"/>
        <v>6675.000000000097</v>
      </c>
      <c r="O66" s="5">
        <f t="shared" si="11"/>
        <v>0.847875</v>
      </c>
      <c r="P66" s="17" t="str">
        <f t="shared" si="12"/>
        <v>○</v>
      </c>
      <c r="T66" s="46">
        <f t="shared" si="13"/>
        <v>75</v>
      </c>
    </row>
    <row r="67" spans="2:20" ht="17.25" thickBot="1" thickTop="1">
      <c r="B67" s="4">
        <v>39742</v>
      </c>
      <c r="C67" s="29">
        <f t="shared" si="14"/>
        <v>540500.0000000005</v>
      </c>
      <c r="D67" s="48" t="s">
        <v>40</v>
      </c>
      <c r="E67" s="9" t="s">
        <v>2</v>
      </c>
      <c r="F67" s="11"/>
      <c r="G67" s="43"/>
      <c r="H67" s="44"/>
      <c r="I67" s="45"/>
      <c r="J67" s="22">
        <f t="shared" si="17"/>
      </c>
      <c r="K67" s="14" t="s">
        <v>68</v>
      </c>
      <c r="L67" s="43"/>
      <c r="M67" s="13">
        <f t="shared" si="9"/>
      </c>
      <c r="N67" s="7">
        <f t="shared" si="10"/>
      </c>
      <c r="O67" s="5">
        <f t="shared" si="11"/>
      </c>
      <c r="P67" s="17">
        <f t="shared" si="12"/>
      </c>
      <c r="T67" s="46">
        <f t="shared" si="13"/>
        <v>75</v>
      </c>
    </row>
    <row r="68" spans="2:20" ht="17.25" thickBot="1" thickTop="1">
      <c r="B68" s="4">
        <v>39743</v>
      </c>
      <c r="C68" s="29">
        <f t="shared" si="14"/>
        <v>540500.0000000005</v>
      </c>
      <c r="D68" s="48" t="s">
        <v>40</v>
      </c>
      <c r="E68" s="9" t="s">
        <v>2</v>
      </c>
      <c r="F68" s="11"/>
      <c r="G68" s="43"/>
      <c r="H68" s="44"/>
      <c r="I68" s="45"/>
      <c r="J68" s="22">
        <f t="shared" si="17"/>
      </c>
      <c r="K68" s="14" t="s">
        <v>68</v>
      </c>
      <c r="L68" s="43"/>
      <c r="M68" s="13">
        <f t="shared" si="9"/>
      </c>
      <c r="N68" s="7">
        <f t="shared" si="10"/>
      </c>
      <c r="O68" s="5">
        <f t="shared" si="11"/>
      </c>
      <c r="P68" s="17">
        <f t="shared" si="12"/>
      </c>
      <c r="T68" s="46">
        <f t="shared" si="13"/>
        <v>75</v>
      </c>
    </row>
    <row r="69" spans="2:20" ht="17.25" thickBot="1" thickTop="1">
      <c r="B69" s="4">
        <v>39744</v>
      </c>
      <c r="C69" s="29">
        <f t="shared" si="14"/>
        <v>540500.0000000005</v>
      </c>
      <c r="D69" s="48" t="s">
        <v>40</v>
      </c>
      <c r="E69" s="9" t="s">
        <v>2</v>
      </c>
      <c r="F69" s="11"/>
      <c r="G69" s="43"/>
      <c r="H69" s="44"/>
      <c r="I69" s="45"/>
      <c r="J69" s="22">
        <f t="shared" si="17"/>
      </c>
      <c r="K69" s="14" t="s">
        <v>68</v>
      </c>
      <c r="L69" s="43"/>
      <c r="M69" s="13">
        <f t="shared" si="9"/>
      </c>
      <c r="N69" s="7">
        <f t="shared" si="10"/>
      </c>
      <c r="O69" s="5">
        <f t="shared" si="11"/>
      </c>
      <c r="P69" s="17">
        <f t="shared" si="12"/>
      </c>
      <c r="T69" s="46">
        <f t="shared" si="13"/>
        <v>75</v>
      </c>
    </row>
    <row r="70" spans="2:20" ht="17.25" thickBot="1" thickTop="1">
      <c r="B70" s="4">
        <v>39745</v>
      </c>
      <c r="C70" s="29">
        <f t="shared" si="14"/>
        <v>540500.0000000005</v>
      </c>
      <c r="D70" s="48" t="s">
        <v>40</v>
      </c>
      <c r="E70" s="9" t="s">
        <v>2</v>
      </c>
      <c r="F70" s="11"/>
      <c r="G70" s="43"/>
      <c r="H70" s="44"/>
      <c r="I70" s="45"/>
      <c r="J70" s="22">
        <f aca="true" t="shared" si="18" ref="J70:J78">IF(F70="","",IF(D70="－","∞",ABS((I70-G70))/(ABS(H70-G70))))</f>
      </c>
      <c r="K70" s="14" t="s">
        <v>68</v>
      </c>
      <c r="L70" s="43"/>
      <c r="M70" s="13">
        <f t="shared" si="9"/>
      </c>
      <c r="N70" s="7">
        <f t="shared" si="10"/>
      </c>
      <c r="O70" s="5">
        <f t="shared" si="11"/>
      </c>
      <c r="P70" s="17">
        <f t="shared" si="12"/>
      </c>
      <c r="T70" s="46">
        <f t="shared" si="13"/>
        <v>75</v>
      </c>
    </row>
    <row r="71" spans="2:20" ht="17.25" thickBot="1" thickTop="1">
      <c r="B71" s="4">
        <v>39748</v>
      </c>
      <c r="C71" s="29">
        <f t="shared" si="14"/>
        <v>540500.0000000005</v>
      </c>
      <c r="D71" s="48" t="s">
        <v>40</v>
      </c>
      <c r="E71" s="9" t="s">
        <v>2</v>
      </c>
      <c r="F71" s="11"/>
      <c r="G71" s="43"/>
      <c r="H71" s="44"/>
      <c r="I71" s="45"/>
      <c r="J71" s="22">
        <f t="shared" si="18"/>
      </c>
      <c r="K71" s="14" t="s">
        <v>68</v>
      </c>
      <c r="L71" s="43"/>
      <c r="M71" s="13">
        <f t="shared" si="9"/>
      </c>
      <c r="N71" s="7">
        <f t="shared" si="10"/>
      </c>
      <c r="O71" s="5">
        <f t="shared" si="11"/>
      </c>
      <c r="P71" s="17">
        <f t="shared" si="12"/>
      </c>
      <c r="T71" s="46">
        <f t="shared" si="13"/>
        <v>75</v>
      </c>
    </row>
    <row r="72" spans="2:20" ht="17.25" thickBot="1" thickTop="1">
      <c r="B72" s="4">
        <v>39749</v>
      </c>
      <c r="C72" s="29">
        <f t="shared" si="14"/>
        <v>540500.0000000005</v>
      </c>
      <c r="D72" s="48" t="s">
        <v>40</v>
      </c>
      <c r="E72" s="9" t="s">
        <v>2</v>
      </c>
      <c r="F72" s="11"/>
      <c r="G72" s="43"/>
      <c r="H72" s="44"/>
      <c r="I72" s="45"/>
      <c r="J72" s="22">
        <f t="shared" si="18"/>
      </c>
      <c r="K72" s="14" t="s">
        <v>68</v>
      </c>
      <c r="L72" s="43"/>
      <c r="M72" s="13">
        <f t="shared" si="9"/>
      </c>
      <c r="N72" s="7">
        <f t="shared" si="10"/>
      </c>
      <c r="O72" s="5">
        <f t="shared" si="11"/>
      </c>
      <c r="P72" s="17">
        <f t="shared" si="12"/>
      </c>
      <c r="T72" s="46">
        <f t="shared" si="13"/>
        <v>75</v>
      </c>
    </row>
    <row r="73" spans="2:20" ht="17.25" thickBot="1" thickTop="1">
      <c r="B73" s="4">
        <v>39750</v>
      </c>
      <c r="C73" s="29">
        <f t="shared" si="14"/>
        <v>540500.0000000005</v>
      </c>
      <c r="D73" s="48" t="s">
        <v>40</v>
      </c>
      <c r="E73" s="9" t="s">
        <v>2</v>
      </c>
      <c r="F73" s="11"/>
      <c r="G73" s="43"/>
      <c r="H73" s="44"/>
      <c r="I73" s="45"/>
      <c r="J73" s="22">
        <f t="shared" si="18"/>
      </c>
      <c r="K73" s="14" t="s">
        <v>68</v>
      </c>
      <c r="L73" s="43"/>
      <c r="M73" s="13">
        <f t="shared" si="9"/>
      </c>
      <c r="N73" s="7">
        <f t="shared" si="10"/>
      </c>
      <c r="O73" s="5">
        <f t="shared" si="11"/>
      </c>
      <c r="P73" s="17">
        <f t="shared" si="12"/>
      </c>
      <c r="T73" s="46">
        <f t="shared" si="13"/>
        <v>75</v>
      </c>
    </row>
    <row r="74" spans="2:20" ht="17.25" thickBot="1" thickTop="1">
      <c r="B74" s="4">
        <v>39751</v>
      </c>
      <c r="C74" s="29">
        <f t="shared" si="14"/>
        <v>540500.0000000005</v>
      </c>
      <c r="D74" s="48" t="s">
        <v>40</v>
      </c>
      <c r="E74" s="9" t="s">
        <v>1</v>
      </c>
      <c r="F74" s="11">
        <v>10000</v>
      </c>
      <c r="G74" s="43">
        <v>1.1523</v>
      </c>
      <c r="H74" s="44">
        <v>1.1574</v>
      </c>
      <c r="I74" s="45">
        <v>1.1311</v>
      </c>
      <c r="J74" s="22">
        <f t="shared" si="18"/>
        <v>4.156862745098156</v>
      </c>
      <c r="K74" s="14" t="s">
        <v>68</v>
      </c>
      <c r="L74" s="43">
        <v>1.1574</v>
      </c>
      <c r="M74" s="13">
        <f t="shared" si="9"/>
        <v>-50.99999999999882</v>
      </c>
      <c r="N74" s="7">
        <f t="shared" si="10"/>
        <v>-3824.9999999999113</v>
      </c>
      <c r="O74" s="5">
        <f t="shared" si="11"/>
        <v>0.8642250000000001</v>
      </c>
      <c r="P74" s="17" t="str">
        <f t="shared" si="12"/>
        <v>×</v>
      </c>
      <c r="T74" s="46">
        <f t="shared" si="13"/>
        <v>75</v>
      </c>
    </row>
    <row r="75" spans="2:20" ht="17.25" thickBot="1" thickTop="1">
      <c r="B75" s="4">
        <v>39752</v>
      </c>
      <c r="C75" s="29">
        <f t="shared" si="14"/>
        <v>536675.0000000006</v>
      </c>
      <c r="D75" s="48" t="s">
        <v>40</v>
      </c>
      <c r="E75" s="9" t="s">
        <v>2</v>
      </c>
      <c r="F75" s="11"/>
      <c r="G75" s="43"/>
      <c r="H75" s="44"/>
      <c r="I75" s="45"/>
      <c r="J75" s="22">
        <f t="shared" si="18"/>
      </c>
      <c r="K75" s="14" t="s">
        <v>68</v>
      </c>
      <c r="L75" s="43"/>
      <c r="M75" s="13">
        <f aca="true" t="shared" si="19" ref="M75:M95">IF(L75="","",(IF(E75="買",(L75-G75)*10000,(G75-L75)*10000)))</f>
      </c>
      <c r="N75" s="7">
        <f aca="true" t="shared" si="20" ref="N75:N95">IF(M75="","",M75*F75*T75/10000)</f>
      </c>
      <c r="O75" s="5">
        <f aca="true" t="shared" si="21" ref="O75:O95">IF(F75="","",F75*G75*T75/$B$3)</f>
      </c>
      <c r="P75" s="17">
        <f aca="true" t="shared" si="22" ref="P75:P95">IF(M75="","",IF(M75&lt;0,"×","○"))</f>
      </c>
      <c r="T75" s="46">
        <f aca="true" t="shared" si="23" ref="T75:T95">IF(D75=$R$13,$S$16,(IF(D75=$R$19,$S$16,(IF(D75=$R$16,$S$16,(IF(D75=$R$14,$S$15,(IF(D75=$R$10,$S$13,$S$14)))))))))</f>
        <v>75</v>
      </c>
    </row>
    <row r="76" spans="2:20" ht="17.25" thickBot="1" thickTop="1">
      <c r="B76" s="4">
        <v>39755</v>
      </c>
      <c r="C76" s="29">
        <f aca="true" t="shared" si="24" ref="C76:C95">C75+IF(N75="",0,N75)</f>
        <v>536675.0000000006</v>
      </c>
      <c r="D76" s="48" t="s">
        <v>40</v>
      </c>
      <c r="E76" s="9" t="s">
        <v>2</v>
      </c>
      <c r="F76" s="11"/>
      <c r="G76" s="43"/>
      <c r="H76" s="44"/>
      <c r="I76" s="45"/>
      <c r="J76" s="22">
        <f t="shared" si="18"/>
      </c>
      <c r="K76" s="14" t="s">
        <v>68</v>
      </c>
      <c r="L76" s="43"/>
      <c r="M76" s="13">
        <f t="shared" si="19"/>
      </c>
      <c r="N76" s="7">
        <f t="shared" si="20"/>
      </c>
      <c r="O76" s="5">
        <f t="shared" si="21"/>
      </c>
      <c r="P76" s="17">
        <f t="shared" si="22"/>
      </c>
      <c r="T76" s="46">
        <f t="shared" si="23"/>
        <v>75</v>
      </c>
    </row>
    <row r="77" spans="2:20" ht="17.25" thickBot="1" thickTop="1">
      <c r="B77" s="4">
        <v>39756</v>
      </c>
      <c r="C77" s="29">
        <f t="shared" si="24"/>
        <v>536675.0000000006</v>
      </c>
      <c r="D77" s="48" t="s">
        <v>40</v>
      </c>
      <c r="E77" s="9" t="s">
        <v>2</v>
      </c>
      <c r="F77" s="11"/>
      <c r="G77" s="43"/>
      <c r="H77" s="44"/>
      <c r="I77" s="45"/>
      <c r="J77" s="22">
        <f t="shared" si="18"/>
      </c>
      <c r="K77" s="14" t="s">
        <v>68</v>
      </c>
      <c r="L77" s="43"/>
      <c r="M77" s="13">
        <f t="shared" si="19"/>
      </c>
      <c r="N77" s="7">
        <f t="shared" si="20"/>
      </c>
      <c r="O77" s="5">
        <f t="shared" si="21"/>
      </c>
      <c r="P77" s="17">
        <f t="shared" si="22"/>
      </c>
      <c r="T77" s="46">
        <f t="shared" si="23"/>
        <v>75</v>
      </c>
    </row>
    <row r="78" spans="2:20" ht="17.25" thickBot="1" thickTop="1">
      <c r="B78" s="4">
        <v>39757</v>
      </c>
      <c r="C78" s="29">
        <f t="shared" si="24"/>
        <v>536675.0000000006</v>
      </c>
      <c r="D78" s="48" t="s">
        <v>40</v>
      </c>
      <c r="E78" s="9" t="s">
        <v>2</v>
      </c>
      <c r="F78" s="11"/>
      <c r="G78" s="43"/>
      <c r="H78" s="44"/>
      <c r="I78" s="45"/>
      <c r="J78" s="22">
        <f t="shared" si="18"/>
      </c>
      <c r="K78" s="14" t="s">
        <v>68</v>
      </c>
      <c r="L78" s="43"/>
      <c r="M78" s="13">
        <f t="shared" si="19"/>
      </c>
      <c r="N78" s="7">
        <f t="shared" si="20"/>
      </c>
      <c r="O78" s="5">
        <f t="shared" si="21"/>
      </c>
      <c r="P78" s="17">
        <f t="shared" si="22"/>
      </c>
      <c r="T78" s="46">
        <f t="shared" si="23"/>
        <v>75</v>
      </c>
    </row>
    <row r="79" spans="2:20" ht="17.25" thickBot="1" thickTop="1">
      <c r="B79" s="4">
        <v>39758</v>
      </c>
      <c r="C79" s="29">
        <f t="shared" si="24"/>
        <v>536675.0000000006</v>
      </c>
      <c r="D79" s="48" t="s">
        <v>40</v>
      </c>
      <c r="E79" s="9" t="s">
        <v>2</v>
      </c>
      <c r="F79" s="11"/>
      <c r="G79" s="43"/>
      <c r="H79" s="44"/>
      <c r="I79" s="45"/>
      <c r="J79" s="22">
        <f>IF(F79="","",IF(D79="－","∞",ABS((I79-G79))/(ABS(H79-G79))))</f>
      </c>
      <c r="K79" s="14" t="s">
        <v>68</v>
      </c>
      <c r="L79" s="43"/>
      <c r="M79" s="13">
        <f t="shared" si="19"/>
      </c>
      <c r="N79" s="7">
        <f t="shared" si="20"/>
      </c>
      <c r="O79" s="5">
        <f t="shared" si="21"/>
      </c>
      <c r="P79" s="17">
        <f t="shared" si="22"/>
      </c>
      <c r="T79" s="46">
        <f t="shared" si="23"/>
        <v>75</v>
      </c>
    </row>
    <row r="80" spans="2:20" ht="17.25" thickBot="1" thickTop="1">
      <c r="B80" s="4">
        <v>39759</v>
      </c>
      <c r="C80" s="29">
        <f t="shared" si="24"/>
        <v>536675.0000000006</v>
      </c>
      <c r="D80" s="48" t="s">
        <v>40</v>
      </c>
      <c r="E80" s="9" t="s">
        <v>2</v>
      </c>
      <c r="F80" s="11"/>
      <c r="G80" s="43"/>
      <c r="H80" s="44"/>
      <c r="I80" s="45"/>
      <c r="J80" s="22">
        <f>IF(F80="","",IF(D80="－","∞",ABS((I80-G80))/(ABS(H80-G80))))</f>
      </c>
      <c r="K80" s="14" t="s">
        <v>68</v>
      </c>
      <c r="L80" s="43"/>
      <c r="M80" s="13">
        <f t="shared" si="19"/>
      </c>
      <c r="N80" s="7">
        <f t="shared" si="20"/>
      </c>
      <c r="O80" s="5">
        <f t="shared" si="21"/>
      </c>
      <c r="P80" s="17">
        <f t="shared" si="22"/>
      </c>
      <c r="T80" s="46">
        <f t="shared" si="23"/>
        <v>75</v>
      </c>
    </row>
    <row r="81" spans="2:20" ht="17.25" thickBot="1" thickTop="1">
      <c r="B81" s="4">
        <v>39762</v>
      </c>
      <c r="C81" s="29">
        <f t="shared" si="24"/>
        <v>536675.0000000006</v>
      </c>
      <c r="D81" s="48" t="s">
        <v>40</v>
      </c>
      <c r="E81" s="9" t="s">
        <v>1</v>
      </c>
      <c r="F81" s="11">
        <v>10000</v>
      </c>
      <c r="G81" s="43">
        <v>1.1499</v>
      </c>
      <c r="H81" s="44">
        <v>1.1561</v>
      </c>
      <c r="I81" s="45">
        <v>1.1402</v>
      </c>
      <c r="J81" s="22">
        <f>IF(F81="","",IF(D81="－","∞",ABS((I81-G81))/(ABS(H81-G81))))</f>
        <v>1.5645161290322331</v>
      </c>
      <c r="K81" s="14" t="s">
        <v>68</v>
      </c>
      <c r="L81" s="43">
        <v>1.1402</v>
      </c>
      <c r="M81" s="13">
        <f t="shared" si="19"/>
        <v>96.9999999999982</v>
      </c>
      <c r="N81" s="7">
        <f t="shared" si="20"/>
        <v>7274.9999999998645</v>
      </c>
      <c r="O81" s="5">
        <f t="shared" si="21"/>
        <v>0.862425</v>
      </c>
      <c r="P81" s="17" t="str">
        <f t="shared" si="22"/>
        <v>○</v>
      </c>
      <c r="T81" s="46">
        <f t="shared" si="23"/>
        <v>75</v>
      </c>
    </row>
    <row r="82" spans="2:20" ht="17.25" thickBot="1" thickTop="1">
      <c r="B82" s="4">
        <v>39763</v>
      </c>
      <c r="C82" s="29">
        <f t="shared" si="24"/>
        <v>543950.0000000005</v>
      </c>
      <c r="D82" s="48" t="s">
        <v>40</v>
      </c>
      <c r="E82" s="9" t="s">
        <v>2</v>
      </c>
      <c r="F82" s="11"/>
      <c r="G82" s="43"/>
      <c r="H82" s="44"/>
      <c r="I82" s="45"/>
      <c r="J82" s="22">
        <f aca="true" t="shared" si="25" ref="J82:J89">IF(F82="","",IF(D82="－","∞",ABS((I82-G82))/(ABS(H82-G82))))</f>
      </c>
      <c r="K82" s="14" t="s">
        <v>68</v>
      </c>
      <c r="L82" s="43"/>
      <c r="M82" s="13">
        <f t="shared" si="19"/>
      </c>
      <c r="N82" s="7">
        <f t="shared" si="20"/>
      </c>
      <c r="O82" s="5">
        <f t="shared" si="21"/>
      </c>
      <c r="P82" s="17">
        <f t="shared" si="22"/>
      </c>
      <c r="T82" s="46">
        <f t="shared" si="23"/>
        <v>75</v>
      </c>
    </row>
    <row r="83" spans="2:20" ht="17.25" thickBot="1" thickTop="1">
      <c r="B83" s="4">
        <v>39764</v>
      </c>
      <c r="C83" s="29">
        <f t="shared" si="24"/>
        <v>543950.0000000005</v>
      </c>
      <c r="D83" s="48" t="s">
        <v>40</v>
      </c>
      <c r="E83" s="9" t="s">
        <v>2</v>
      </c>
      <c r="F83" s="11"/>
      <c r="G83" s="43"/>
      <c r="H83" s="44"/>
      <c r="I83" s="45"/>
      <c r="J83" s="22">
        <f t="shared" si="25"/>
      </c>
      <c r="K83" s="14" t="s">
        <v>68</v>
      </c>
      <c r="L83" s="43"/>
      <c r="M83" s="13">
        <f t="shared" si="19"/>
      </c>
      <c r="N83" s="7">
        <f t="shared" si="20"/>
      </c>
      <c r="O83" s="5">
        <f t="shared" si="21"/>
      </c>
      <c r="P83" s="17">
        <f t="shared" si="22"/>
      </c>
      <c r="T83" s="46">
        <f t="shared" si="23"/>
        <v>75</v>
      </c>
    </row>
    <row r="84" spans="2:20" ht="17.25" thickBot="1" thickTop="1">
      <c r="B84" s="4">
        <v>39765</v>
      </c>
      <c r="C84" s="29">
        <f t="shared" si="24"/>
        <v>543950.0000000005</v>
      </c>
      <c r="D84" s="48" t="s">
        <v>40</v>
      </c>
      <c r="E84" s="9" t="s">
        <v>2</v>
      </c>
      <c r="F84" s="11"/>
      <c r="G84" s="43"/>
      <c r="H84" s="44"/>
      <c r="I84" s="45"/>
      <c r="J84" s="22">
        <f t="shared" si="25"/>
      </c>
      <c r="K84" s="14" t="s">
        <v>68</v>
      </c>
      <c r="L84" s="43"/>
      <c r="M84" s="13">
        <f t="shared" si="19"/>
      </c>
      <c r="N84" s="7">
        <f t="shared" si="20"/>
      </c>
      <c r="O84" s="5">
        <f t="shared" si="21"/>
      </c>
      <c r="P84" s="17">
        <f t="shared" si="22"/>
      </c>
      <c r="T84" s="46">
        <f t="shared" si="23"/>
        <v>75</v>
      </c>
    </row>
    <row r="85" spans="2:20" ht="17.25" thickBot="1" thickTop="1">
      <c r="B85" s="4">
        <v>39766</v>
      </c>
      <c r="C85" s="29">
        <f t="shared" si="24"/>
        <v>543950.0000000005</v>
      </c>
      <c r="D85" s="48" t="s">
        <v>40</v>
      </c>
      <c r="E85" s="9" t="s">
        <v>2</v>
      </c>
      <c r="F85" s="11"/>
      <c r="G85" s="43"/>
      <c r="H85" s="44"/>
      <c r="I85" s="45"/>
      <c r="J85" s="22">
        <f t="shared" si="25"/>
      </c>
      <c r="K85" s="14" t="s">
        <v>68</v>
      </c>
      <c r="L85" s="43"/>
      <c r="M85" s="13">
        <f t="shared" si="19"/>
      </c>
      <c r="N85" s="7">
        <f t="shared" si="20"/>
      </c>
      <c r="O85" s="5">
        <f t="shared" si="21"/>
      </c>
      <c r="P85" s="17">
        <f t="shared" si="22"/>
      </c>
      <c r="T85" s="46">
        <f t="shared" si="23"/>
        <v>75</v>
      </c>
    </row>
    <row r="86" spans="2:20" ht="17.25" thickBot="1" thickTop="1">
      <c r="B86" s="4">
        <v>39769</v>
      </c>
      <c r="C86" s="29">
        <f t="shared" si="24"/>
        <v>543950.0000000005</v>
      </c>
      <c r="D86" s="48" t="s">
        <v>40</v>
      </c>
      <c r="E86" s="9" t="s">
        <v>2</v>
      </c>
      <c r="F86" s="11"/>
      <c r="G86" s="43"/>
      <c r="H86" s="44"/>
      <c r="I86" s="45"/>
      <c r="J86" s="22">
        <f t="shared" si="25"/>
      </c>
      <c r="K86" s="14" t="s">
        <v>68</v>
      </c>
      <c r="L86" s="43"/>
      <c r="M86" s="13">
        <f t="shared" si="19"/>
      </c>
      <c r="N86" s="7">
        <f t="shared" si="20"/>
      </c>
      <c r="O86" s="5">
        <f t="shared" si="21"/>
      </c>
      <c r="P86" s="17">
        <f t="shared" si="22"/>
      </c>
      <c r="T86" s="46">
        <f t="shared" si="23"/>
        <v>75</v>
      </c>
    </row>
    <row r="87" spans="2:20" ht="17.25" thickBot="1" thickTop="1">
      <c r="B87" s="4">
        <v>39770</v>
      </c>
      <c r="C87" s="29">
        <f t="shared" si="24"/>
        <v>543950.0000000005</v>
      </c>
      <c r="D87" s="48" t="s">
        <v>40</v>
      </c>
      <c r="E87" s="9" t="s">
        <v>2</v>
      </c>
      <c r="F87" s="11"/>
      <c r="G87" s="43"/>
      <c r="H87" s="44"/>
      <c r="I87" s="45"/>
      <c r="J87" s="22">
        <f t="shared" si="25"/>
      </c>
      <c r="K87" s="14" t="s">
        <v>68</v>
      </c>
      <c r="L87" s="43"/>
      <c r="M87" s="13">
        <f t="shared" si="19"/>
      </c>
      <c r="N87" s="7">
        <f t="shared" si="20"/>
      </c>
      <c r="O87" s="5">
        <f t="shared" si="21"/>
      </c>
      <c r="P87" s="17">
        <f t="shared" si="22"/>
      </c>
      <c r="T87" s="46">
        <f t="shared" si="23"/>
        <v>75</v>
      </c>
    </row>
    <row r="88" spans="2:20" ht="17.25" thickBot="1" thickTop="1">
      <c r="B88" s="4">
        <v>39771</v>
      </c>
      <c r="C88" s="29">
        <f t="shared" si="24"/>
        <v>543950.0000000005</v>
      </c>
      <c r="D88" s="48" t="s">
        <v>40</v>
      </c>
      <c r="E88" s="9" t="s">
        <v>2</v>
      </c>
      <c r="F88" s="11"/>
      <c r="G88" s="43"/>
      <c r="H88" s="44"/>
      <c r="I88" s="45"/>
      <c r="J88" s="22">
        <f t="shared" si="25"/>
      </c>
      <c r="K88" s="14" t="s">
        <v>68</v>
      </c>
      <c r="L88" s="43"/>
      <c r="M88" s="13">
        <f t="shared" si="19"/>
      </c>
      <c r="N88" s="7">
        <f t="shared" si="20"/>
      </c>
      <c r="O88" s="5">
        <f t="shared" si="21"/>
      </c>
      <c r="P88" s="17">
        <f t="shared" si="22"/>
      </c>
      <c r="T88" s="46">
        <f t="shared" si="23"/>
        <v>75</v>
      </c>
    </row>
    <row r="89" spans="2:20" ht="17.25" thickBot="1" thickTop="1">
      <c r="B89" s="4">
        <v>39772</v>
      </c>
      <c r="C89" s="29">
        <f t="shared" si="24"/>
        <v>543950.0000000005</v>
      </c>
      <c r="D89" s="48" t="s">
        <v>40</v>
      </c>
      <c r="E89" s="9" t="s">
        <v>2</v>
      </c>
      <c r="F89" s="11"/>
      <c r="G89" s="43"/>
      <c r="H89" s="44"/>
      <c r="I89" s="45"/>
      <c r="J89" s="22">
        <f t="shared" si="25"/>
      </c>
      <c r="K89" s="14" t="s">
        <v>68</v>
      </c>
      <c r="L89" s="43"/>
      <c r="M89" s="13">
        <f t="shared" si="19"/>
      </c>
      <c r="N89" s="7">
        <f t="shared" si="20"/>
      </c>
      <c r="O89" s="5">
        <f t="shared" si="21"/>
      </c>
      <c r="P89" s="17">
        <f t="shared" si="22"/>
      </c>
      <c r="T89" s="46">
        <f t="shared" si="23"/>
        <v>75</v>
      </c>
    </row>
    <row r="90" spans="2:20" ht="17.25" thickBot="1" thickTop="1">
      <c r="B90" s="4">
        <v>39773</v>
      </c>
      <c r="C90" s="29">
        <f t="shared" si="24"/>
        <v>543950.0000000005</v>
      </c>
      <c r="D90" s="48" t="s">
        <v>40</v>
      </c>
      <c r="E90" s="9" t="s">
        <v>2</v>
      </c>
      <c r="F90" s="11"/>
      <c r="G90" s="43"/>
      <c r="H90" s="44"/>
      <c r="I90" s="45"/>
      <c r="J90" s="22">
        <f aca="true" t="shared" si="26" ref="J90:J95">IF(F90="","",IF(D90="－","∞",ABS((I90-G90))/(ABS(H90-G90))))</f>
      </c>
      <c r="K90" s="14" t="s">
        <v>68</v>
      </c>
      <c r="L90" s="43"/>
      <c r="M90" s="13">
        <f t="shared" si="19"/>
      </c>
      <c r="N90" s="7">
        <f t="shared" si="20"/>
      </c>
      <c r="O90" s="5">
        <f t="shared" si="21"/>
      </c>
      <c r="P90" s="17">
        <f t="shared" si="22"/>
      </c>
      <c r="T90" s="46">
        <f t="shared" si="23"/>
        <v>75</v>
      </c>
    </row>
    <row r="91" spans="2:20" ht="17.25" thickBot="1" thickTop="1">
      <c r="B91" s="4">
        <v>39776</v>
      </c>
      <c r="C91" s="29">
        <f t="shared" si="24"/>
        <v>543950.0000000005</v>
      </c>
      <c r="D91" s="48" t="s">
        <v>40</v>
      </c>
      <c r="E91" s="9" t="s">
        <v>2</v>
      </c>
      <c r="F91" s="11"/>
      <c r="G91" s="43"/>
      <c r="H91" s="44"/>
      <c r="I91" s="45"/>
      <c r="J91" s="22">
        <f t="shared" si="26"/>
      </c>
      <c r="K91" s="14" t="s">
        <v>68</v>
      </c>
      <c r="L91" s="43"/>
      <c r="M91" s="13">
        <f t="shared" si="19"/>
      </c>
      <c r="N91" s="7">
        <f t="shared" si="20"/>
      </c>
      <c r="O91" s="5">
        <f t="shared" si="21"/>
      </c>
      <c r="P91" s="17">
        <f t="shared" si="22"/>
      </c>
      <c r="T91" s="46">
        <f t="shared" si="23"/>
        <v>75</v>
      </c>
    </row>
    <row r="92" spans="2:20" ht="17.25" thickBot="1" thickTop="1">
      <c r="B92" s="4">
        <v>39777</v>
      </c>
      <c r="C92" s="29">
        <f t="shared" si="24"/>
        <v>543950.0000000005</v>
      </c>
      <c r="D92" s="48" t="s">
        <v>40</v>
      </c>
      <c r="E92" s="9" t="s">
        <v>1</v>
      </c>
      <c r="F92" s="11">
        <v>10000</v>
      </c>
      <c r="G92" s="43">
        <v>1.1922</v>
      </c>
      <c r="H92" s="44">
        <v>1.2012</v>
      </c>
      <c r="I92" s="45">
        <v>1.1847</v>
      </c>
      <c r="J92" s="22">
        <f t="shared" si="26"/>
        <v>0.8333333333333045</v>
      </c>
      <c r="K92" s="14" t="s">
        <v>68</v>
      </c>
      <c r="L92" s="43">
        <v>1.1847</v>
      </c>
      <c r="M92" s="13">
        <f t="shared" si="19"/>
        <v>74.99999999999841</v>
      </c>
      <c r="N92" s="7">
        <f t="shared" si="20"/>
        <v>5624.99999999988</v>
      </c>
      <c r="O92" s="5">
        <f t="shared" si="21"/>
        <v>0.89415</v>
      </c>
      <c r="P92" s="17" t="str">
        <f t="shared" si="22"/>
        <v>○</v>
      </c>
      <c r="T92" s="46">
        <f t="shared" si="23"/>
        <v>75</v>
      </c>
    </row>
    <row r="93" spans="2:20" ht="17.25" thickBot="1" thickTop="1">
      <c r="B93" s="4">
        <v>39778</v>
      </c>
      <c r="C93" s="29">
        <f t="shared" si="24"/>
        <v>549575.0000000003</v>
      </c>
      <c r="D93" s="48" t="s">
        <v>40</v>
      </c>
      <c r="E93" s="9" t="s">
        <v>2</v>
      </c>
      <c r="F93" s="11"/>
      <c r="G93" s="43"/>
      <c r="H93" s="44"/>
      <c r="I93" s="45"/>
      <c r="J93" s="22">
        <f t="shared" si="26"/>
      </c>
      <c r="K93" s="14" t="s">
        <v>68</v>
      </c>
      <c r="L93" s="43"/>
      <c r="M93" s="13">
        <f t="shared" si="19"/>
      </c>
      <c r="N93" s="7">
        <f t="shared" si="20"/>
      </c>
      <c r="O93" s="5">
        <f t="shared" si="21"/>
      </c>
      <c r="P93" s="17">
        <f t="shared" si="22"/>
      </c>
      <c r="T93" s="46">
        <f t="shared" si="23"/>
        <v>75</v>
      </c>
    </row>
    <row r="94" spans="2:20" ht="17.25" thickBot="1" thickTop="1">
      <c r="B94" s="4">
        <v>39779</v>
      </c>
      <c r="C94" s="29">
        <f t="shared" si="24"/>
        <v>549575.0000000003</v>
      </c>
      <c r="D94" s="48" t="s">
        <v>40</v>
      </c>
      <c r="E94" s="9" t="s">
        <v>2</v>
      </c>
      <c r="F94" s="11"/>
      <c r="G94" s="43"/>
      <c r="H94" s="44"/>
      <c r="I94" s="45"/>
      <c r="J94" s="22">
        <f t="shared" si="26"/>
      </c>
      <c r="K94" s="14" t="s">
        <v>68</v>
      </c>
      <c r="L94" s="43"/>
      <c r="M94" s="13">
        <f t="shared" si="19"/>
      </c>
      <c r="N94" s="7">
        <f t="shared" si="20"/>
      </c>
      <c r="O94" s="5">
        <f t="shared" si="21"/>
      </c>
      <c r="P94" s="17">
        <f t="shared" si="22"/>
      </c>
      <c r="T94" s="46">
        <f t="shared" si="23"/>
        <v>75</v>
      </c>
    </row>
    <row r="95" spans="2:20" ht="17.25" thickBot="1" thickTop="1">
      <c r="B95" s="4">
        <v>39780</v>
      </c>
      <c r="C95" s="29">
        <f t="shared" si="24"/>
        <v>549575.0000000003</v>
      </c>
      <c r="D95" s="48" t="s">
        <v>40</v>
      </c>
      <c r="E95" s="9" t="s">
        <v>2</v>
      </c>
      <c r="F95" s="11"/>
      <c r="G95" s="43"/>
      <c r="H95" s="44"/>
      <c r="I95" s="45"/>
      <c r="J95" s="22">
        <f t="shared" si="26"/>
      </c>
      <c r="K95" s="14" t="s">
        <v>68</v>
      </c>
      <c r="L95" s="43"/>
      <c r="M95" s="13">
        <f t="shared" si="19"/>
      </c>
      <c r="N95" s="7">
        <f t="shared" si="20"/>
      </c>
      <c r="O95" s="5">
        <f t="shared" si="21"/>
      </c>
      <c r="P95" s="17">
        <f t="shared" si="22"/>
      </c>
      <c r="T95" s="46">
        <f t="shared" si="23"/>
        <v>75</v>
      </c>
    </row>
    <row r="96" ht="14.25" thickTop="1">
      <c r="M96" s="24">
        <f>IF(L96="","",(IF(E96="買",(L96-G96)*100,(G96-L96)*100))-IF(D96="USD/JPY",2,IF(D96="EUR/JPY",3,IF(D96="GBP/JPY",8,5))))</f>
      </c>
    </row>
    <row r="98" spans="2:3" ht="13.5">
      <c r="B98" s="15" t="s">
        <v>9</v>
      </c>
      <c r="C98" s="15"/>
    </row>
    <row r="99" spans="2:3" ht="13.5">
      <c r="B99" s="15" t="s">
        <v>10</v>
      </c>
      <c r="C99" s="15"/>
    </row>
  </sheetData>
  <sheetProtection/>
  <mergeCells count="2">
    <mergeCell ref="J8:K8"/>
    <mergeCell ref="J9:K9"/>
  </mergeCells>
  <conditionalFormatting sqref="M11:M96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E9:E10">
      <formula1>$S$9:$S$12</formula1>
    </dataValidation>
    <dataValidation type="list" allowBlank="1" showInputMessage="1" showErrorMessage="1" sqref="E11:E95">
      <formula1>$S$10:$S$12</formula1>
    </dataValidation>
    <dataValidation type="list" allowBlank="1" showInputMessage="1" showErrorMessage="1" sqref="D11:D95">
      <formula1>$R$10:$R$20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99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3.25390625" style="0" customWidth="1"/>
    <col min="2" max="2" width="9.625" style="0" customWidth="1"/>
    <col min="3" max="3" width="9.75390625" style="0" customWidth="1"/>
    <col min="4" max="4" width="9.625" style="0" customWidth="1"/>
    <col min="5" max="5" width="5.625" style="0" customWidth="1"/>
    <col min="6" max="6" width="9.625" style="0" customWidth="1"/>
    <col min="7" max="7" width="9.375" style="0" customWidth="1"/>
    <col min="8" max="9" width="7.625" style="0" customWidth="1"/>
    <col min="10" max="11" width="3.125" style="0" customWidth="1"/>
    <col min="13" max="13" width="9.25390625" style="0" customWidth="1"/>
    <col min="14" max="14" width="11.75390625" style="0" customWidth="1"/>
    <col min="15" max="15" width="6.375" style="0" customWidth="1"/>
    <col min="16" max="16" width="4.875" style="0" customWidth="1"/>
    <col min="17" max="17" width="2.25390625" style="0" customWidth="1"/>
    <col min="18" max="19" width="0" style="1" hidden="1" customWidth="1"/>
    <col min="20" max="20" width="0" style="46" hidden="1" customWidth="1"/>
  </cols>
  <sheetData>
    <row r="1" ht="13.5">
      <c r="B1" s="39" t="s">
        <v>78</v>
      </c>
    </row>
    <row r="2" spans="2:16" ht="21.75" thickBot="1">
      <c r="B2" s="21" t="s">
        <v>17</v>
      </c>
      <c r="C2" s="25" t="s">
        <v>19</v>
      </c>
      <c r="D2" s="38" t="s">
        <v>18</v>
      </c>
      <c r="E2" s="16"/>
      <c r="F2" s="16"/>
      <c r="G2" s="23" t="s">
        <v>16</v>
      </c>
      <c r="H2" s="21" t="s">
        <v>15</v>
      </c>
      <c r="I2" s="16"/>
      <c r="J2" s="16"/>
      <c r="K2" s="16"/>
      <c r="L2" s="20" t="s">
        <v>31</v>
      </c>
      <c r="M2" s="20" t="s">
        <v>23</v>
      </c>
      <c r="N2" s="20" t="s">
        <v>32</v>
      </c>
      <c r="O2" s="16"/>
      <c r="P2" s="16"/>
    </row>
    <row r="3" spans="2:16" ht="15" thickBot="1" thickTop="1">
      <c r="B3" s="11">
        <v>1000000</v>
      </c>
      <c r="C3" s="26">
        <v>0.025</v>
      </c>
      <c r="D3" s="38" t="s">
        <v>20</v>
      </c>
      <c r="E3" s="16"/>
      <c r="F3" s="16"/>
      <c r="G3" s="5">
        <f>N9/2/B3*100</f>
        <v>0.31500999999999435</v>
      </c>
      <c r="H3" s="5">
        <f>G3*6</f>
        <v>1.890059999999966</v>
      </c>
      <c r="I3" s="16"/>
      <c r="J3" s="16"/>
      <c r="K3" s="16"/>
      <c r="L3" s="42">
        <f>COUNTIF(P11:P95,"○")+COUNTIF(P11:P95,"×")</f>
        <v>22</v>
      </c>
      <c r="M3" s="40">
        <f>COUNTIF(P11:P95,"○")</f>
        <v>13</v>
      </c>
      <c r="N3" s="41">
        <f>COUNTIF(P11:P95,"×")</f>
        <v>9</v>
      </c>
      <c r="O3" s="16"/>
      <c r="P3" s="16"/>
    </row>
    <row r="4" spans="2:16" ht="14.25" thickTop="1">
      <c r="B4" s="30"/>
      <c r="C4" s="34"/>
      <c r="D4" s="16"/>
      <c r="E4" s="16"/>
      <c r="F4" s="16"/>
      <c r="G4" s="35"/>
      <c r="H4" s="35"/>
      <c r="I4" s="16"/>
      <c r="J4" s="16"/>
      <c r="K4" s="16"/>
      <c r="L4" s="16"/>
      <c r="M4" s="16"/>
      <c r="N4" s="16"/>
      <c r="O4" s="16"/>
      <c r="P4" s="16"/>
    </row>
    <row r="5" spans="2:16" ht="13.5">
      <c r="B5" s="20" t="s">
        <v>27</v>
      </c>
      <c r="C5" s="20" t="s">
        <v>24</v>
      </c>
      <c r="D5" s="16"/>
      <c r="E5" s="16"/>
      <c r="F5" s="20" t="s">
        <v>28</v>
      </c>
      <c r="G5" s="20" t="s">
        <v>29</v>
      </c>
      <c r="H5" s="37" t="s">
        <v>8</v>
      </c>
      <c r="I5" s="16"/>
      <c r="J5" s="16"/>
      <c r="K5" s="16"/>
      <c r="L5" s="20" t="s">
        <v>25</v>
      </c>
      <c r="M5" s="20" t="s">
        <v>26</v>
      </c>
      <c r="N5" s="37" t="s">
        <v>30</v>
      </c>
      <c r="O5" s="16"/>
      <c r="P5" s="16"/>
    </row>
    <row r="6" spans="2:16" ht="13.5">
      <c r="B6" s="7">
        <f>MAX(N11:N95)</f>
        <v>10354.999999999949</v>
      </c>
      <c r="C6" s="7">
        <f>MIN(N11:N95)</f>
        <v>-22126.999999999985</v>
      </c>
      <c r="D6" s="16"/>
      <c r="E6" s="16"/>
      <c r="F6" s="7">
        <f>SUMIF(N11:N95,"&gt;0")</f>
        <v>88180.99999999985</v>
      </c>
      <c r="G6" s="7">
        <f>SUMIF(N11:N95,"&lt;=0")</f>
        <v>-81880.79999999996</v>
      </c>
      <c r="H6" s="36">
        <f>F6/G6*-1</f>
        <v>1.0769435569755046</v>
      </c>
      <c r="I6" s="16"/>
      <c r="J6" s="16"/>
      <c r="K6" s="16"/>
      <c r="L6" s="7">
        <f>SUMIF(N11:N95,"&gt;0")/COUNTIF(P11:P95,"○")</f>
        <v>6783.153846153835</v>
      </c>
      <c r="M6" s="7">
        <f>SUMIF(N11:N95,"&lt;=0")/COUNTIF(P11:P95,"×")</f>
        <v>-9097.866666666661</v>
      </c>
      <c r="N6" s="36">
        <f>L6/M6*-1</f>
        <v>0.7455763086753494</v>
      </c>
      <c r="O6" s="16"/>
      <c r="P6" s="16"/>
    </row>
    <row r="7" spans="4:16" ht="13.5">
      <c r="D7" s="16"/>
      <c r="E7" s="16"/>
      <c r="F7" s="16" t="s">
        <v>22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13.5">
      <c r="B8" s="20" t="s">
        <v>3</v>
      </c>
      <c r="C8" s="28" t="s">
        <v>21</v>
      </c>
      <c r="D8" s="20" t="s">
        <v>61</v>
      </c>
      <c r="E8" s="20" t="s">
        <v>4</v>
      </c>
      <c r="F8" s="21" t="s">
        <v>5</v>
      </c>
      <c r="G8" s="20" t="s">
        <v>12</v>
      </c>
      <c r="H8" s="20" t="s">
        <v>14</v>
      </c>
      <c r="I8" s="20" t="s">
        <v>13</v>
      </c>
      <c r="J8" s="49" t="s">
        <v>8</v>
      </c>
      <c r="K8" s="50"/>
      <c r="L8" s="20" t="s">
        <v>6</v>
      </c>
      <c r="M8" s="20" t="s">
        <v>79</v>
      </c>
      <c r="N8" s="20" t="s">
        <v>7</v>
      </c>
      <c r="O8" s="20" t="s">
        <v>80</v>
      </c>
      <c r="P8" s="20" t="s">
        <v>11</v>
      </c>
    </row>
    <row r="9" spans="2:16" ht="14.25" customHeight="1">
      <c r="B9" s="4" t="s">
        <v>64</v>
      </c>
      <c r="C9" s="27"/>
      <c r="D9" s="12" t="s">
        <v>2</v>
      </c>
      <c r="E9" s="3" t="s">
        <v>2</v>
      </c>
      <c r="F9" s="10">
        <f>SUM(F11:F95)</f>
        <v>220000</v>
      </c>
      <c r="G9" s="12" t="s">
        <v>2</v>
      </c>
      <c r="H9" s="12" t="s">
        <v>2</v>
      </c>
      <c r="I9" s="12" t="s">
        <v>2</v>
      </c>
      <c r="J9" s="51">
        <f>AVERAGE(J11:J95)</f>
        <v>0.7840267569602197</v>
      </c>
      <c r="K9" s="52"/>
      <c r="L9" s="19">
        <f>COUNT(L11:L95)</f>
        <v>22</v>
      </c>
      <c r="M9" s="6">
        <f>SUM(M11:M95)</f>
        <v>57.79999999999899</v>
      </c>
      <c r="N9" s="7">
        <f>SUM(N11:N95)</f>
        <v>6300.199999999887</v>
      </c>
      <c r="O9" s="8" t="s">
        <v>2</v>
      </c>
      <c r="P9" s="18">
        <f>COUNTIF(P11:P95,"○")/(COUNTIF(P11:P95,"○")+COUNTIF(P11:P95,"×"))</f>
        <v>0.5909090909090909</v>
      </c>
    </row>
    <row r="10" spans="2:19" ht="14.25" customHeight="1" thickBot="1">
      <c r="B10" s="4"/>
      <c r="C10" s="27"/>
      <c r="D10" s="12"/>
      <c r="E10" s="9"/>
      <c r="F10" s="30"/>
      <c r="G10" s="31"/>
      <c r="H10" s="31"/>
      <c r="I10" s="31"/>
      <c r="J10" s="32"/>
      <c r="K10" s="32"/>
      <c r="L10" s="33"/>
      <c r="M10" s="13"/>
      <c r="N10" s="7"/>
      <c r="O10" s="8"/>
      <c r="P10" s="18"/>
      <c r="R10" s="2" t="s">
        <v>65</v>
      </c>
      <c r="S10" s="1" t="s">
        <v>0</v>
      </c>
    </row>
    <row r="11" spans="2:20" ht="17.25" thickBot="1" thickTop="1">
      <c r="B11" s="4">
        <v>39664</v>
      </c>
      <c r="C11" s="29">
        <v>500000</v>
      </c>
      <c r="D11" s="48" t="s">
        <v>37</v>
      </c>
      <c r="E11" s="9" t="s">
        <v>2</v>
      </c>
      <c r="F11" s="11"/>
      <c r="G11" s="43"/>
      <c r="H11" s="44"/>
      <c r="I11" s="45"/>
      <c r="J11" s="22">
        <f>IF(F11="","",IF(D11="－","∞",ABS((I11-G11))/(ABS(H11-G11))))</f>
      </c>
      <c r="K11" s="14" t="s">
        <v>66</v>
      </c>
      <c r="L11" s="43"/>
      <c r="M11" s="13">
        <f aca="true" t="shared" si="0" ref="M11:M42">IF(L11="","",(IF(E11="買",(L11-G11)*10000,(G11-L11)*10000)))</f>
      </c>
      <c r="N11" s="7">
        <f aca="true" t="shared" si="1" ref="N11:N42">IF(M11="","",M11*F11*T11/10000)</f>
      </c>
      <c r="O11" s="5">
        <f aca="true" t="shared" si="2" ref="O11:O42">IF(F11="","",F11*G11*T11/$B$3)</f>
      </c>
      <c r="P11" s="17">
        <f aca="true" t="shared" si="3" ref="P11:P42">IF(M11="","",IF(M11&lt;0,"×","○"))</f>
      </c>
      <c r="R11" s="2" t="s">
        <v>67</v>
      </c>
      <c r="S11" s="1" t="s">
        <v>1</v>
      </c>
      <c r="T11" s="46">
        <f aca="true" t="shared" si="4" ref="T11:T42">IF(D11=$R$13,$S$16,(IF(D11=$R$19,$S$16,(IF(D11=$R$16,$S$16,(IF(D11=$R$14,$S$15,(IF(D11=$R$10,$S$13,$S$14)))))))))</f>
        <v>109</v>
      </c>
    </row>
    <row r="12" spans="2:20" ht="17.25" thickBot="1" thickTop="1">
      <c r="B12" s="4">
        <v>39665</v>
      </c>
      <c r="C12" s="29">
        <f aca="true" t="shared" si="5" ref="C12:C43">C11+IF(N11="",0,N11)</f>
        <v>500000</v>
      </c>
      <c r="D12" s="48" t="s">
        <v>37</v>
      </c>
      <c r="E12" s="9" t="s">
        <v>2</v>
      </c>
      <c r="F12" s="11"/>
      <c r="G12" s="43"/>
      <c r="H12" s="44"/>
      <c r="I12" s="45"/>
      <c r="J12" s="22">
        <f>IF(F12="","",IF(D12="－","∞",ABS((I12-G12))/(ABS(H12-G12))))</f>
      </c>
      <c r="K12" s="14" t="s">
        <v>68</v>
      </c>
      <c r="L12" s="43"/>
      <c r="M12" s="13">
        <f t="shared" si="0"/>
      </c>
      <c r="N12" s="7">
        <f t="shared" si="1"/>
      </c>
      <c r="O12" s="5">
        <f t="shared" si="2"/>
      </c>
      <c r="P12" s="17">
        <f t="shared" si="3"/>
      </c>
      <c r="R12" s="2" t="s">
        <v>69</v>
      </c>
      <c r="S12" s="1" t="s">
        <v>70</v>
      </c>
      <c r="T12" s="46">
        <f t="shared" si="4"/>
        <v>109</v>
      </c>
    </row>
    <row r="13" spans="2:20" ht="17.25" thickBot="1" thickTop="1">
      <c r="B13" s="4">
        <v>39666</v>
      </c>
      <c r="C13" s="29">
        <f t="shared" si="5"/>
        <v>500000</v>
      </c>
      <c r="D13" s="48" t="s">
        <v>37</v>
      </c>
      <c r="E13" s="9" t="s">
        <v>2</v>
      </c>
      <c r="F13" s="11"/>
      <c r="G13" s="43"/>
      <c r="H13" s="44"/>
      <c r="I13" s="45"/>
      <c r="J13" s="22">
        <f aca="true" t="shared" si="6" ref="J13:J21">IF(F13="","",IF(D13="－","∞",ABS((I13-G13))/(ABS(H13-G13))))</f>
      </c>
      <c r="K13" s="14" t="s">
        <v>68</v>
      </c>
      <c r="L13" s="43"/>
      <c r="M13" s="13">
        <f t="shared" si="0"/>
      </c>
      <c r="N13" s="7">
        <f t="shared" si="1"/>
      </c>
      <c r="O13" s="5">
        <f t="shared" si="2"/>
      </c>
      <c r="P13" s="17">
        <f t="shared" si="3"/>
      </c>
      <c r="R13" s="2" t="s">
        <v>71</v>
      </c>
      <c r="S13" s="47">
        <v>75</v>
      </c>
      <c r="T13" s="46">
        <f t="shared" si="4"/>
        <v>109</v>
      </c>
    </row>
    <row r="14" spans="2:20" ht="17.25" thickBot="1" thickTop="1">
      <c r="B14" s="4">
        <v>39667</v>
      </c>
      <c r="C14" s="29">
        <f t="shared" si="5"/>
        <v>500000</v>
      </c>
      <c r="D14" s="48" t="s">
        <v>37</v>
      </c>
      <c r="E14" s="9" t="s">
        <v>2</v>
      </c>
      <c r="F14" s="11"/>
      <c r="G14" s="43"/>
      <c r="H14" s="44"/>
      <c r="I14" s="45"/>
      <c r="J14" s="22">
        <f t="shared" si="6"/>
      </c>
      <c r="K14" s="14" t="s">
        <v>68</v>
      </c>
      <c r="L14" s="43"/>
      <c r="M14" s="13">
        <f t="shared" si="0"/>
      </c>
      <c r="N14" s="7">
        <f t="shared" si="1"/>
      </c>
      <c r="O14" s="5">
        <f t="shared" si="2"/>
      </c>
      <c r="P14" s="17">
        <f t="shared" si="3"/>
      </c>
      <c r="R14" s="2" t="s">
        <v>72</v>
      </c>
      <c r="S14" s="47">
        <v>109</v>
      </c>
      <c r="T14" s="46">
        <f t="shared" si="4"/>
        <v>109</v>
      </c>
    </row>
    <row r="15" spans="2:20" ht="17.25" thickBot="1" thickTop="1">
      <c r="B15" s="4">
        <v>39668</v>
      </c>
      <c r="C15" s="29">
        <f t="shared" si="5"/>
        <v>500000</v>
      </c>
      <c r="D15" s="48" t="s">
        <v>37</v>
      </c>
      <c r="E15" s="9" t="s">
        <v>2</v>
      </c>
      <c r="F15" s="11"/>
      <c r="G15" s="43"/>
      <c r="H15" s="44"/>
      <c r="I15" s="45"/>
      <c r="J15" s="22">
        <f t="shared" si="6"/>
      </c>
      <c r="K15" s="14" t="s">
        <v>68</v>
      </c>
      <c r="L15" s="43"/>
      <c r="M15" s="13">
        <f t="shared" si="0"/>
      </c>
      <c r="N15" s="7">
        <f t="shared" si="1"/>
      </c>
      <c r="O15" s="5">
        <f t="shared" si="2"/>
      </c>
      <c r="P15" s="17">
        <f t="shared" si="3"/>
      </c>
      <c r="R15" s="2" t="s">
        <v>73</v>
      </c>
      <c r="S15" s="47">
        <v>193</v>
      </c>
      <c r="T15" s="46">
        <f t="shared" si="4"/>
        <v>109</v>
      </c>
    </row>
    <row r="16" spans="2:20" ht="17.25" thickBot="1" thickTop="1">
      <c r="B16" s="4">
        <v>39671</v>
      </c>
      <c r="C16" s="29">
        <f t="shared" si="5"/>
        <v>500000</v>
      </c>
      <c r="D16" s="48" t="s">
        <v>37</v>
      </c>
      <c r="E16" s="9" t="s">
        <v>36</v>
      </c>
      <c r="F16" s="11">
        <v>10000</v>
      </c>
      <c r="G16" s="43">
        <v>0.701</v>
      </c>
      <c r="H16" s="44">
        <v>0.6938</v>
      </c>
      <c r="I16" s="45">
        <v>0.7059</v>
      </c>
      <c r="J16" s="22">
        <f t="shared" si="6"/>
        <v>0.6805555555555592</v>
      </c>
      <c r="K16" s="14" t="s">
        <v>68</v>
      </c>
      <c r="L16" s="43">
        <v>0.7059</v>
      </c>
      <c r="M16" s="13">
        <f t="shared" si="0"/>
        <v>49.000000000000156</v>
      </c>
      <c r="N16" s="7">
        <f t="shared" si="1"/>
        <v>5341.000000000017</v>
      </c>
      <c r="O16" s="5">
        <f t="shared" si="2"/>
        <v>0.76409</v>
      </c>
      <c r="P16" s="17" t="str">
        <f t="shared" si="3"/>
        <v>○</v>
      </c>
      <c r="R16" s="2" t="s">
        <v>74</v>
      </c>
      <c r="S16" s="47">
        <v>98</v>
      </c>
      <c r="T16" s="46">
        <f t="shared" si="4"/>
        <v>109</v>
      </c>
    </row>
    <row r="17" spans="2:20" ht="17.25" thickBot="1" thickTop="1">
      <c r="B17" s="4">
        <v>39672</v>
      </c>
      <c r="C17" s="29">
        <f t="shared" si="5"/>
        <v>505341</v>
      </c>
      <c r="D17" s="48" t="s">
        <v>37</v>
      </c>
      <c r="E17" s="9" t="s">
        <v>2</v>
      </c>
      <c r="F17" s="11"/>
      <c r="G17" s="43"/>
      <c r="H17" s="44"/>
      <c r="I17" s="45"/>
      <c r="J17" s="22">
        <f t="shared" si="6"/>
      </c>
      <c r="K17" s="14" t="s">
        <v>68</v>
      </c>
      <c r="L17" s="43"/>
      <c r="M17" s="13">
        <f t="shared" si="0"/>
      </c>
      <c r="N17" s="7">
        <f t="shared" si="1"/>
      </c>
      <c r="O17" s="5">
        <f t="shared" si="2"/>
      </c>
      <c r="P17" s="17">
        <f t="shared" si="3"/>
      </c>
      <c r="R17" s="2" t="s">
        <v>75</v>
      </c>
      <c r="S17" s="2"/>
      <c r="T17" s="46">
        <f t="shared" si="4"/>
        <v>109</v>
      </c>
    </row>
    <row r="18" spans="2:20" ht="17.25" thickBot="1" thickTop="1">
      <c r="B18" s="4">
        <v>39673</v>
      </c>
      <c r="C18" s="29">
        <f t="shared" si="5"/>
        <v>505341</v>
      </c>
      <c r="D18" s="48" t="s">
        <v>37</v>
      </c>
      <c r="E18" s="9" t="s">
        <v>2</v>
      </c>
      <c r="F18" s="11"/>
      <c r="G18" s="43"/>
      <c r="H18" s="44"/>
      <c r="I18" s="45"/>
      <c r="J18" s="22">
        <f t="shared" si="6"/>
      </c>
      <c r="K18" s="14" t="s">
        <v>68</v>
      </c>
      <c r="L18" s="43"/>
      <c r="M18" s="13">
        <f t="shared" si="0"/>
      </c>
      <c r="N18" s="7">
        <f t="shared" si="1"/>
      </c>
      <c r="O18" s="5">
        <f t="shared" si="2"/>
      </c>
      <c r="P18" s="17">
        <f t="shared" si="3"/>
      </c>
      <c r="R18" s="2" t="s">
        <v>76</v>
      </c>
      <c r="S18" s="2"/>
      <c r="T18" s="46">
        <f t="shared" si="4"/>
        <v>109</v>
      </c>
    </row>
    <row r="19" spans="2:20" ht="17.25" thickBot="1" thickTop="1">
      <c r="B19" s="4">
        <v>39674</v>
      </c>
      <c r="C19" s="29">
        <f t="shared" si="5"/>
        <v>505341</v>
      </c>
      <c r="D19" s="48" t="s">
        <v>37</v>
      </c>
      <c r="E19" s="9" t="s">
        <v>2</v>
      </c>
      <c r="F19" s="11"/>
      <c r="G19" s="43"/>
      <c r="H19" s="44"/>
      <c r="I19" s="45"/>
      <c r="J19" s="22">
        <f t="shared" si="6"/>
      </c>
      <c r="K19" s="14" t="s">
        <v>68</v>
      </c>
      <c r="L19" s="43"/>
      <c r="M19" s="13">
        <f t="shared" si="0"/>
      </c>
      <c r="N19" s="7">
        <f t="shared" si="1"/>
      </c>
      <c r="O19" s="5">
        <f t="shared" si="2"/>
      </c>
      <c r="P19" s="17">
        <f t="shared" si="3"/>
      </c>
      <c r="R19" s="2" t="s">
        <v>77</v>
      </c>
      <c r="S19" s="2"/>
      <c r="T19" s="46">
        <f t="shared" si="4"/>
        <v>109</v>
      </c>
    </row>
    <row r="20" spans="2:20" ht="17.25" thickBot="1" thickTop="1">
      <c r="B20" s="4">
        <v>39675</v>
      </c>
      <c r="C20" s="29">
        <f t="shared" si="5"/>
        <v>505341</v>
      </c>
      <c r="D20" s="48" t="s">
        <v>37</v>
      </c>
      <c r="E20" s="9" t="s">
        <v>2</v>
      </c>
      <c r="F20" s="11"/>
      <c r="G20" s="43"/>
      <c r="H20" s="44"/>
      <c r="I20" s="45"/>
      <c r="J20" s="22">
        <f t="shared" si="6"/>
      </c>
      <c r="K20" s="14" t="s">
        <v>68</v>
      </c>
      <c r="L20" s="43"/>
      <c r="M20" s="13">
        <f t="shared" si="0"/>
      </c>
      <c r="N20" s="7">
        <f t="shared" si="1"/>
      </c>
      <c r="O20" s="5">
        <f t="shared" si="2"/>
      </c>
      <c r="P20" s="17">
        <f t="shared" si="3"/>
      </c>
      <c r="R20" s="1" t="s">
        <v>70</v>
      </c>
      <c r="S20" s="2"/>
      <c r="T20" s="46">
        <f t="shared" si="4"/>
        <v>109</v>
      </c>
    </row>
    <row r="21" spans="2:20" ht="17.25" thickBot="1" thickTop="1">
      <c r="B21" s="4">
        <v>39678</v>
      </c>
      <c r="C21" s="29">
        <f t="shared" si="5"/>
        <v>505341</v>
      </c>
      <c r="D21" s="48" t="s">
        <v>37</v>
      </c>
      <c r="E21" s="9" t="s">
        <v>2</v>
      </c>
      <c r="F21" s="11"/>
      <c r="G21" s="43"/>
      <c r="H21" s="44"/>
      <c r="I21" s="45"/>
      <c r="J21" s="22">
        <f t="shared" si="6"/>
      </c>
      <c r="K21" s="14" t="s">
        <v>68</v>
      </c>
      <c r="L21" s="43"/>
      <c r="M21" s="13">
        <f t="shared" si="0"/>
      </c>
      <c r="N21" s="7">
        <f t="shared" si="1"/>
      </c>
      <c r="O21" s="5">
        <f t="shared" si="2"/>
      </c>
      <c r="P21" s="17">
        <f t="shared" si="3"/>
      </c>
      <c r="R21" s="2"/>
      <c r="T21" s="46">
        <f t="shared" si="4"/>
        <v>109</v>
      </c>
    </row>
    <row r="22" spans="2:20" ht="17.25" thickBot="1" thickTop="1">
      <c r="B22" s="4">
        <v>39679</v>
      </c>
      <c r="C22" s="29">
        <f t="shared" si="5"/>
        <v>505341</v>
      </c>
      <c r="D22" s="48" t="s">
        <v>37</v>
      </c>
      <c r="E22" s="9" t="s">
        <v>2</v>
      </c>
      <c r="F22" s="11"/>
      <c r="G22" s="43"/>
      <c r="H22" s="44"/>
      <c r="I22" s="45"/>
      <c r="J22" s="22">
        <f>IF(F22="","",IF(D22="－","∞",ABS((I22-G22))/(ABS(H22-G22))))</f>
      </c>
      <c r="K22" s="14" t="s">
        <v>68</v>
      </c>
      <c r="L22" s="43"/>
      <c r="M22" s="13">
        <f t="shared" si="0"/>
      </c>
      <c r="N22" s="7">
        <f t="shared" si="1"/>
      </c>
      <c r="O22" s="5">
        <f t="shared" si="2"/>
      </c>
      <c r="P22" s="17">
        <f t="shared" si="3"/>
      </c>
      <c r="R22" s="2"/>
      <c r="T22" s="46">
        <f t="shared" si="4"/>
        <v>109</v>
      </c>
    </row>
    <row r="23" spans="2:20" ht="17.25" thickBot="1" thickTop="1">
      <c r="B23" s="4">
        <v>39680</v>
      </c>
      <c r="C23" s="29">
        <f t="shared" si="5"/>
        <v>505341</v>
      </c>
      <c r="D23" s="48" t="s">
        <v>37</v>
      </c>
      <c r="E23" s="9" t="s">
        <v>2</v>
      </c>
      <c r="F23" s="11"/>
      <c r="G23" s="43"/>
      <c r="H23" s="44"/>
      <c r="I23" s="45"/>
      <c r="J23" s="22">
        <f>IF(F23="","",IF(D23="－","∞",ABS((I23-G23))/(ABS(H23-G23))))</f>
      </c>
      <c r="K23" s="14" t="s">
        <v>68</v>
      </c>
      <c r="L23" s="43"/>
      <c r="M23" s="13">
        <f t="shared" si="0"/>
      </c>
      <c r="N23" s="7">
        <f t="shared" si="1"/>
      </c>
      <c r="O23" s="5">
        <f t="shared" si="2"/>
      </c>
      <c r="P23" s="17">
        <f t="shared" si="3"/>
      </c>
      <c r="T23" s="46">
        <f t="shared" si="4"/>
        <v>109</v>
      </c>
    </row>
    <row r="24" spans="2:20" ht="17.25" thickBot="1" thickTop="1">
      <c r="B24" s="4">
        <v>39681</v>
      </c>
      <c r="C24" s="29">
        <f t="shared" si="5"/>
        <v>505341</v>
      </c>
      <c r="D24" s="48" t="s">
        <v>37</v>
      </c>
      <c r="E24" s="9" t="s">
        <v>2</v>
      </c>
      <c r="F24" s="11"/>
      <c r="G24" s="43"/>
      <c r="H24" s="44"/>
      <c r="I24" s="45"/>
      <c r="J24" s="22">
        <f aca="true" t="shared" si="7" ref="J24:J32">IF(F24="","",IF(D24="－","∞",ABS((I24-G24))/(ABS(H24-G24))))</f>
      </c>
      <c r="K24" s="14" t="s">
        <v>68</v>
      </c>
      <c r="L24" s="43"/>
      <c r="M24" s="13">
        <f t="shared" si="0"/>
      </c>
      <c r="N24" s="7">
        <f t="shared" si="1"/>
      </c>
      <c r="O24" s="5">
        <f t="shared" si="2"/>
      </c>
      <c r="P24" s="17">
        <f t="shared" si="3"/>
      </c>
      <c r="T24" s="46">
        <f t="shared" si="4"/>
        <v>109</v>
      </c>
    </row>
    <row r="25" spans="2:20" ht="17.25" thickBot="1" thickTop="1">
      <c r="B25" s="4">
        <v>39682</v>
      </c>
      <c r="C25" s="29">
        <f t="shared" si="5"/>
        <v>505341</v>
      </c>
      <c r="D25" s="48" t="s">
        <v>37</v>
      </c>
      <c r="E25" s="9" t="s">
        <v>2</v>
      </c>
      <c r="F25" s="11"/>
      <c r="G25" s="43"/>
      <c r="H25" s="44"/>
      <c r="I25" s="45"/>
      <c r="J25" s="22">
        <f t="shared" si="7"/>
      </c>
      <c r="K25" s="14" t="s">
        <v>68</v>
      </c>
      <c r="L25" s="43"/>
      <c r="M25" s="13">
        <f t="shared" si="0"/>
      </c>
      <c r="N25" s="7">
        <f t="shared" si="1"/>
      </c>
      <c r="O25" s="5">
        <f t="shared" si="2"/>
      </c>
      <c r="P25" s="17">
        <f t="shared" si="3"/>
      </c>
      <c r="T25" s="46">
        <f t="shared" si="4"/>
        <v>109</v>
      </c>
    </row>
    <row r="26" spans="2:20" ht="17.25" thickBot="1" thickTop="1">
      <c r="B26" s="4">
        <v>39685</v>
      </c>
      <c r="C26" s="29">
        <f t="shared" si="5"/>
        <v>505341</v>
      </c>
      <c r="D26" s="48" t="s">
        <v>37</v>
      </c>
      <c r="E26" s="9" t="s">
        <v>0</v>
      </c>
      <c r="F26" s="11">
        <v>10000</v>
      </c>
      <c r="G26" s="43">
        <v>0.70912</v>
      </c>
      <c r="H26" s="44">
        <v>0.7026</v>
      </c>
      <c r="I26" s="45">
        <v>0.7124</v>
      </c>
      <c r="J26" s="22">
        <f t="shared" si="7"/>
        <v>0.5030674846625883</v>
      </c>
      <c r="K26" s="14" t="s">
        <v>68</v>
      </c>
      <c r="L26" s="43">
        <v>0.7034</v>
      </c>
      <c r="M26" s="13">
        <f t="shared" si="0"/>
        <v>-57.19999999999948</v>
      </c>
      <c r="N26" s="7">
        <f t="shared" si="1"/>
        <v>-6234.799999999943</v>
      </c>
      <c r="O26" s="5">
        <f t="shared" si="2"/>
        <v>0.7729408</v>
      </c>
      <c r="P26" s="17" t="str">
        <f t="shared" si="3"/>
        <v>×</v>
      </c>
      <c r="T26" s="46">
        <f t="shared" si="4"/>
        <v>109</v>
      </c>
    </row>
    <row r="27" spans="2:20" ht="17.25" thickBot="1" thickTop="1">
      <c r="B27" s="4">
        <v>39686</v>
      </c>
      <c r="C27" s="29">
        <f t="shared" si="5"/>
        <v>499106.20000000007</v>
      </c>
      <c r="D27" s="48" t="s">
        <v>37</v>
      </c>
      <c r="E27" s="9" t="s">
        <v>0</v>
      </c>
      <c r="F27" s="11">
        <v>10000</v>
      </c>
      <c r="G27" s="43">
        <v>0.7038</v>
      </c>
      <c r="H27" s="44">
        <v>0.6999</v>
      </c>
      <c r="I27" s="45">
        <v>0.7057</v>
      </c>
      <c r="J27" s="22">
        <f t="shared" si="7"/>
        <v>0.4871794871794886</v>
      </c>
      <c r="K27" s="14" t="s">
        <v>68</v>
      </c>
      <c r="L27" s="43">
        <v>0.6999</v>
      </c>
      <c r="M27" s="13">
        <f t="shared" si="0"/>
        <v>-39.00000000000014</v>
      </c>
      <c r="N27" s="7">
        <f t="shared" si="1"/>
        <v>-4251.000000000015</v>
      </c>
      <c r="O27" s="5">
        <f t="shared" si="2"/>
        <v>0.767142</v>
      </c>
      <c r="P27" s="17" t="str">
        <f t="shared" si="3"/>
        <v>×</v>
      </c>
      <c r="T27" s="46">
        <f t="shared" si="4"/>
        <v>109</v>
      </c>
    </row>
    <row r="28" spans="2:20" ht="17.25" thickBot="1" thickTop="1">
      <c r="B28" s="4">
        <v>39687</v>
      </c>
      <c r="C28" s="29">
        <f t="shared" si="5"/>
        <v>494855.20000000007</v>
      </c>
      <c r="D28" s="48" t="s">
        <v>37</v>
      </c>
      <c r="E28" s="9" t="s">
        <v>2</v>
      </c>
      <c r="F28" s="11"/>
      <c r="G28" s="43"/>
      <c r="H28" s="44"/>
      <c r="I28" s="45"/>
      <c r="J28" s="22">
        <f t="shared" si="7"/>
      </c>
      <c r="K28" s="14" t="s">
        <v>68</v>
      </c>
      <c r="L28" s="43"/>
      <c r="M28" s="13">
        <f t="shared" si="0"/>
      </c>
      <c r="N28" s="7">
        <f t="shared" si="1"/>
      </c>
      <c r="O28" s="5">
        <f t="shared" si="2"/>
      </c>
      <c r="P28" s="17">
        <f t="shared" si="3"/>
      </c>
      <c r="T28" s="46">
        <f t="shared" si="4"/>
        <v>109</v>
      </c>
    </row>
    <row r="29" spans="2:20" ht="17.25" thickBot="1" thickTop="1">
      <c r="B29" s="4">
        <v>39688</v>
      </c>
      <c r="C29" s="29">
        <f t="shared" si="5"/>
        <v>494855.20000000007</v>
      </c>
      <c r="D29" s="48" t="s">
        <v>37</v>
      </c>
      <c r="E29" s="9" t="s">
        <v>2</v>
      </c>
      <c r="F29" s="11"/>
      <c r="G29" s="43"/>
      <c r="H29" s="44"/>
      <c r="I29" s="45"/>
      <c r="J29" s="22">
        <f t="shared" si="7"/>
      </c>
      <c r="K29" s="14" t="s">
        <v>68</v>
      </c>
      <c r="L29" s="43"/>
      <c r="M29" s="13">
        <f t="shared" si="0"/>
      </c>
      <c r="N29" s="7">
        <f t="shared" si="1"/>
      </c>
      <c r="O29" s="5">
        <f t="shared" si="2"/>
      </c>
      <c r="P29" s="17">
        <f t="shared" si="3"/>
      </c>
      <c r="T29" s="46">
        <f t="shared" si="4"/>
        <v>109</v>
      </c>
    </row>
    <row r="30" spans="2:20" ht="17.25" thickBot="1" thickTop="1">
      <c r="B30" s="4">
        <v>39689</v>
      </c>
      <c r="C30" s="29">
        <f t="shared" si="5"/>
        <v>494855.20000000007</v>
      </c>
      <c r="D30" s="48" t="s">
        <v>37</v>
      </c>
      <c r="E30" s="9" t="s">
        <v>2</v>
      </c>
      <c r="F30" s="11"/>
      <c r="G30" s="43"/>
      <c r="H30" s="44"/>
      <c r="I30" s="45"/>
      <c r="J30" s="22">
        <f t="shared" si="7"/>
      </c>
      <c r="K30" s="14" t="s">
        <v>68</v>
      </c>
      <c r="L30" s="43"/>
      <c r="M30" s="13">
        <f t="shared" si="0"/>
      </c>
      <c r="N30" s="7">
        <f t="shared" si="1"/>
      </c>
      <c r="O30" s="5">
        <f t="shared" si="2"/>
      </c>
      <c r="P30" s="17">
        <f t="shared" si="3"/>
      </c>
      <c r="T30" s="46">
        <f t="shared" si="4"/>
        <v>109</v>
      </c>
    </row>
    <row r="31" spans="2:20" ht="17.25" thickBot="1" thickTop="1">
      <c r="B31" s="4">
        <v>39692</v>
      </c>
      <c r="C31" s="29">
        <f t="shared" si="5"/>
        <v>494855.20000000007</v>
      </c>
      <c r="D31" s="48" t="s">
        <v>37</v>
      </c>
      <c r="E31" s="9" t="s">
        <v>0</v>
      </c>
      <c r="F31" s="11">
        <v>10000</v>
      </c>
      <c r="G31" s="43">
        <v>0.6986</v>
      </c>
      <c r="H31" s="44">
        <v>0.6942</v>
      </c>
      <c r="I31" s="45">
        <v>0.7014</v>
      </c>
      <c r="J31" s="22">
        <f t="shared" si="7"/>
        <v>0.6363636363636478</v>
      </c>
      <c r="K31" s="14" t="s">
        <v>68</v>
      </c>
      <c r="L31" s="43">
        <v>0.6942</v>
      </c>
      <c r="M31" s="13">
        <f t="shared" si="0"/>
        <v>-43.999999999999595</v>
      </c>
      <c r="N31" s="7">
        <f t="shared" si="1"/>
        <v>-4795.999999999955</v>
      </c>
      <c r="O31" s="5">
        <f t="shared" si="2"/>
        <v>0.761474</v>
      </c>
      <c r="P31" s="17" t="str">
        <f t="shared" si="3"/>
        <v>×</v>
      </c>
      <c r="T31" s="46">
        <f t="shared" si="4"/>
        <v>109</v>
      </c>
    </row>
    <row r="32" spans="2:20" ht="17.25" thickBot="1" thickTop="1">
      <c r="B32" s="4">
        <v>39693</v>
      </c>
      <c r="C32" s="29">
        <f t="shared" si="5"/>
        <v>490059.2000000001</v>
      </c>
      <c r="D32" s="48" t="s">
        <v>37</v>
      </c>
      <c r="E32" s="9" t="s">
        <v>2</v>
      </c>
      <c r="F32" s="11"/>
      <c r="G32" s="43"/>
      <c r="H32" s="44"/>
      <c r="I32" s="45"/>
      <c r="J32" s="22">
        <f t="shared" si="7"/>
      </c>
      <c r="K32" s="14" t="s">
        <v>68</v>
      </c>
      <c r="L32" s="43"/>
      <c r="M32" s="13">
        <f t="shared" si="0"/>
      </c>
      <c r="N32" s="7">
        <f t="shared" si="1"/>
      </c>
      <c r="O32" s="5">
        <f t="shared" si="2"/>
      </c>
      <c r="P32" s="17">
        <f t="shared" si="3"/>
      </c>
      <c r="T32" s="46">
        <f t="shared" si="4"/>
        <v>109</v>
      </c>
    </row>
    <row r="33" spans="2:20" ht="17.25" thickBot="1" thickTop="1">
      <c r="B33" s="4">
        <v>39694</v>
      </c>
      <c r="C33" s="29">
        <f t="shared" si="5"/>
        <v>490059.2000000001</v>
      </c>
      <c r="D33" s="48" t="s">
        <v>37</v>
      </c>
      <c r="E33" s="9" t="s">
        <v>2</v>
      </c>
      <c r="F33" s="11"/>
      <c r="G33" s="43"/>
      <c r="H33" s="44"/>
      <c r="I33" s="45"/>
      <c r="J33" s="22">
        <f>IF(F33="","",IF(D33="－","∞",ABS((I33-G33))/(ABS(H33-G33))))</f>
      </c>
      <c r="K33" s="14" t="s">
        <v>68</v>
      </c>
      <c r="L33" s="43"/>
      <c r="M33" s="13">
        <f t="shared" si="0"/>
      </c>
      <c r="N33" s="7">
        <f t="shared" si="1"/>
      </c>
      <c r="O33" s="5">
        <f t="shared" si="2"/>
      </c>
      <c r="P33" s="17">
        <f t="shared" si="3"/>
      </c>
      <c r="T33" s="46">
        <f t="shared" si="4"/>
        <v>109</v>
      </c>
    </row>
    <row r="34" spans="2:20" ht="17.25" thickBot="1" thickTop="1">
      <c r="B34" s="4">
        <v>39695</v>
      </c>
      <c r="C34" s="29">
        <f t="shared" si="5"/>
        <v>490059.2000000001</v>
      </c>
      <c r="D34" s="48" t="s">
        <v>37</v>
      </c>
      <c r="E34" s="9" t="s">
        <v>2</v>
      </c>
      <c r="F34" s="11"/>
      <c r="G34" s="43"/>
      <c r="H34" s="44"/>
      <c r="I34" s="45"/>
      <c r="J34" s="22">
        <f>IF(F34="","",IF(D34="－","∞",ABS((I34-G34))/(ABS(H34-G34))))</f>
      </c>
      <c r="K34" s="14" t="s">
        <v>68</v>
      </c>
      <c r="L34" s="43"/>
      <c r="M34" s="13">
        <f t="shared" si="0"/>
      </c>
      <c r="N34" s="7">
        <f t="shared" si="1"/>
      </c>
      <c r="O34" s="5">
        <f t="shared" si="2"/>
      </c>
      <c r="P34" s="17">
        <f t="shared" si="3"/>
      </c>
      <c r="T34" s="46">
        <f t="shared" si="4"/>
        <v>109</v>
      </c>
    </row>
    <row r="35" spans="2:20" ht="17.25" thickBot="1" thickTop="1">
      <c r="B35" s="4">
        <v>39696</v>
      </c>
      <c r="C35" s="29">
        <f t="shared" si="5"/>
        <v>490059.2000000001</v>
      </c>
      <c r="D35" s="48" t="s">
        <v>37</v>
      </c>
      <c r="E35" s="9" t="s">
        <v>2</v>
      </c>
      <c r="F35" s="11"/>
      <c r="G35" s="43"/>
      <c r="H35" s="44"/>
      <c r="I35" s="45"/>
      <c r="J35" s="22">
        <f aca="true" t="shared" si="8" ref="J35:J42">IF(F35="","",IF(D35="－","∞",ABS((I35-G35))/(ABS(H35-G35))))</f>
      </c>
      <c r="K35" s="14" t="s">
        <v>68</v>
      </c>
      <c r="L35" s="43"/>
      <c r="M35" s="13">
        <f t="shared" si="0"/>
      </c>
      <c r="N35" s="7">
        <f t="shared" si="1"/>
      </c>
      <c r="O35" s="5">
        <f t="shared" si="2"/>
      </c>
      <c r="P35" s="17">
        <f t="shared" si="3"/>
      </c>
      <c r="T35" s="46">
        <f t="shared" si="4"/>
        <v>109</v>
      </c>
    </row>
    <row r="36" spans="2:20" ht="17.25" thickBot="1" thickTop="1">
      <c r="B36" s="4">
        <v>39699</v>
      </c>
      <c r="C36" s="29">
        <f t="shared" si="5"/>
        <v>490059.2000000001</v>
      </c>
      <c r="D36" s="48" t="s">
        <v>37</v>
      </c>
      <c r="E36" s="9" t="s">
        <v>2</v>
      </c>
      <c r="F36" s="11"/>
      <c r="G36" s="43"/>
      <c r="H36" s="44"/>
      <c r="I36" s="45"/>
      <c r="J36" s="22">
        <f t="shared" si="8"/>
      </c>
      <c r="K36" s="14" t="s">
        <v>68</v>
      </c>
      <c r="L36" s="43"/>
      <c r="M36" s="13">
        <f t="shared" si="0"/>
      </c>
      <c r="N36" s="7">
        <f t="shared" si="1"/>
      </c>
      <c r="O36" s="5">
        <f t="shared" si="2"/>
      </c>
      <c r="P36" s="17">
        <f t="shared" si="3"/>
      </c>
      <c r="T36" s="46">
        <f t="shared" si="4"/>
        <v>109</v>
      </c>
    </row>
    <row r="37" spans="2:20" ht="17.25" thickBot="1" thickTop="1">
      <c r="B37" s="4">
        <v>39700</v>
      </c>
      <c r="C37" s="29">
        <f t="shared" si="5"/>
        <v>490059.2000000001</v>
      </c>
      <c r="D37" s="48" t="s">
        <v>37</v>
      </c>
      <c r="E37" s="9" t="s">
        <v>2</v>
      </c>
      <c r="F37" s="11"/>
      <c r="G37" s="43"/>
      <c r="H37" s="44"/>
      <c r="I37" s="45"/>
      <c r="J37" s="22">
        <f t="shared" si="8"/>
      </c>
      <c r="K37" s="14" t="s">
        <v>68</v>
      </c>
      <c r="L37" s="43"/>
      <c r="M37" s="13">
        <f t="shared" si="0"/>
      </c>
      <c r="N37" s="7">
        <f t="shared" si="1"/>
      </c>
      <c r="O37" s="5">
        <f t="shared" si="2"/>
      </c>
      <c r="P37" s="17">
        <f t="shared" si="3"/>
      </c>
      <c r="T37" s="46">
        <f t="shared" si="4"/>
        <v>109</v>
      </c>
    </row>
    <row r="38" spans="2:20" ht="17.25" thickBot="1" thickTop="1">
      <c r="B38" s="4">
        <v>39701</v>
      </c>
      <c r="C38" s="29">
        <f t="shared" si="5"/>
        <v>490059.2000000001</v>
      </c>
      <c r="D38" s="48" t="s">
        <v>37</v>
      </c>
      <c r="E38" s="9" t="s">
        <v>2</v>
      </c>
      <c r="F38" s="11"/>
      <c r="G38" s="43"/>
      <c r="H38" s="44"/>
      <c r="I38" s="45"/>
      <c r="J38" s="22">
        <f t="shared" si="8"/>
      </c>
      <c r="K38" s="14" t="s">
        <v>68</v>
      </c>
      <c r="L38" s="43"/>
      <c r="M38" s="13">
        <f t="shared" si="0"/>
      </c>
      <c r="N38" s="7">
        <f t="shared" si="1"/>
      </c>
      <c r="O38" s="5">
        <f t="shared" si="2"/>
      </c>
      <c r="P38" s="17">
        <f t="shared" si="3"/>
      </c>
      <c r="T38" s="46">
        <f t="shared" si="4"/>
        <v>109</v>
      </c>
    </row>
    <row r="39" spans="2:20" ht="17.25" thickBot="1" thickTop="1">
      <c r="B39" s="4">
        <v>39702</v>
      </c>
      <c r="C39" s="29">
        <f t="shared" si="5"/>
        <v>490059.2000000001</v>
      </c>
      <c r="D39" s="48" t="s">
        <v>37</v>
      </c>
      <c r="E39" s="9" t="s">
        <v>2</v>
      </c>
      <c r="F39" s="11"/>
      <c r="G39" s="43"/>
      <c r="H39" s="44"/>
      <c r="I39" s="45"/>
      <c r="J39" s="22">
        <f t="shared" si="8"/>
      </c>
      <c r="K39" s="14" t="s">
        <v>68</v>
      </c>
      <c r="L39" s="43"/>
      <c r="M39" s="13">
        <f t="shared" si="0"/>
      </c>
      <c r="N39" s="7">
        <f t="shared" si="1"/>
      </c>
      <c r="O39" s="5">
        <f t="shared" si="2"/>
      </c>
      <c r="P39" s="17">
        <f t="shared" si="3"/>
      </c>
      <c r="T39" s="46">
        <f t="shared" si="4"/>
        <v>109</v>
      </c>
    </row>
    <row r="40" spans="2:20" ht="17.25" thickBot="1" thickTop="1">
      <c r="B40" s="4">
        <v>39703</v>
      </c>
      <c r="C40" s="29">
        <f t="shared" si="5"/>
        <v>490059.2000000001</v>
      </c>
      <c r="D40" s="48" t="s">
        <v>37</v>
      </c>
      <c r="E40" s="9" t="s">
        <v>2</v>
      </c>
      <c r="F40" s="11"/>
      <c r="G40" s="43"/>
      <c r="H40" s="44"/>
      <c r="I40" s="45"/>
      <c r="J40" s="22">
        <f t="shared" si="8"/>
      </c>
      <c r="K40" s="14" t="s">
        <v>68</v>
      </c>
      <c r="L40" s="43"/>
      <c r="M40" s="13">
        <f t="shared" si="0"/>
      </c>
      <c r="N40" s="7">
        <f t="shared" si="1"/>
      </c>
      <c r="O40" s="5">
        <f t="shared" si="2"/>
      </c>
      <c r="P40" s="17">
        <f t="shared" si="3"/>
      </c>
      <c r="T40" s="46">
        <f t="shared" si="4"/>
        <v>109</v>
      </c>
    </row>
    <row r="41" spans="2:20" ht="17.25" thickBot="1" thickTop="1">
      <c r="B41" s="4">
        <v>39706</v>
      </c>
      <c r="C41" s="29">
        <f t="shared" si="5"/>
        <v>490059.2000000001</v>
      </c>
      <c r="D41" s="48" t="s">
        <v>37</v>
      </c>
      <c r="E41" s="9" t="s">
        <v>1</v>
      </c>
      <c r="F41" s="11">
        <v>10000</v>
      </c>
      <c r="G41" s="43">
        <v>0.6673</v>
      </c>
      <c r="H41" s="44">
        <v>0.6754</v>
      </c>
      <c r="I41" s="45">
        <v>0.6616</v>
      </c>
      <c r="J41" s="22">
        <f t="shared" si="8"/>
        <v>0.7037037037037088</v>
      </c>
      <c r="K41" s="14" t="s">
        <v>68</v>
      </c>
      <c r="L41" s="43">
        <v>0.6616</v>
      </c>
      <c r="M41" s="13">
        <f t="shared" si="0"/>
        <v>57.000000000000384</v>
      </c>
      <c r="N41" s="7">
        <f t="shared" si="1"/>
        <v>6213.000000000042</v>
      </c>
      <c r="O41" s="5">
        <f t="shared" si="2"/>
        <v>0.727357</v>
      </c>
      <c r="P41" s="17" t="str">
        <f t="shared" si="3"/>
        <v>○</v>
      </c>
      <c r="T41" s="46">
        <f t="shared" si="4"/>
        <v>109</v>
      </c>
    </row>
    <row r="42" spans="2:20" ht="17.25" thickBot="1" thickTop="1">
      <c r="B42" s="4">
        <v>39707</v>
      </c>
      <c r="C42" s="29">
        <f t="shared" si="5"/>
        <v>496272.2000000002</v>
      </c>
      <c r="D42" s="48" t="s">
        <v>37</v>
      </c>
      <c r="E42" s="9" t="s">
        <v>2</v>
      </c>
      <c r="F42" s="11"/>
      <c r="G42" s="43"/>
      <c r="H42" s="44"/>
      <c r="I42" s="45"/>
      <c r="J42" s="22">
        <f t="shared" si="8"/>
      </c>
      <c r="K42" s="14" t="s">
        <v>68</v>
      </c>
      <c r="L42" s="43"/>
      <c r="M42" s="13">
        <f t="shared" si="0"/>
      </c>
      <c r="N42" s="7">
        <f t="shared" si="1"/>
      </c>
      <c r="O42" s="5">
        <f t="shared" si="2"/>
      </c>
      <c r="P42" s="17">
        <f t="shared" si="3"/>
      </c>
      <c r="T42" s="46">
        <f t="shared" si="4"/>
        <v>109</v>
      </c>
    </row>
    <row r="43" spans="2:20" ht="17.25" thickBot="1" thickTop="1">
      <c r="B43" s="4">
        <v>39708</v>
      </c>
      <c r="C43" s="29">
        <f t="shared" si="5"/>
        <v>496272.2000000002</v>
      </c>
      <c r="D43" s="48" t="s">
        <v>37</v>
      </c>
      <c r="E43" s="9" t="s">
        <v>2</v>
      </c>
      <c r="F43" s="11"/>
      <c r="G43" s="43"/>
      <c r="H43" s="44"/>
      <c r="I43" s="45"/>
      <c r="J43" s="22">
        <f>IF(F43="","",IF(D43="－","∞",ABS((I43-G43))/(ABS(H43-G43))))</f>
      </c>
      <c r="K43" s="14" t="s">
        <v>68</v>
      </c>
      <c r="L43" s="43"/>
      <c r="M43" s="13">
        <f aca="true" t="shared" si="9" ref="M43:M74">IF(L43="","",(IF(E43="買",(L43-G43)*10000,(G43-L43)*10000)))</f>
      </c>
      <c r="N43" s="7">
        <f aca="true" t="shared" si="10" ref="N43:N74">IF(M43="","",M43*F43*T43/10000)</f>
      </c>
      <c r="O43" s="5">
        <f aca="true" t="shared" si="11" ref="O43:O74">IF(F43="","",F43*G43*T43/$B$3)</f>
      </c>
      <c r="P43" s="17">
        <f aca="true" t="shared" si="12" ref="P43:P74">IF(M43="","",IF(M43&lt;0,"×","○"))</f>
      </c>
      <c r="T43" s="46">
        <f aca="true" t="shared" si="13" ref="T43:T74">IF(D43=$R$13,$S$16,(IF(D43=$R$19,$S$16,(IF(D43=$R$16,$S$16,(IF(D43=$R$14,$S$15,(IF(D43=$R$10,$S$13,$S$14)))))))))</f>
        <v>109</v>
      </c>
    </row>
    <row r="44" spans="2:20" ht="17.25" thickBot="1" thickTop="1">
      <c r="B44" s="4">
        <v>39709</v>
      </c>
      <c r="C44" s="29">
        <f aca="true" t="shared" si="14" ref="C44:C75">C43+IF(N43="",0,N43)</f>
        <v>496272.2000000002</v>
      </c>
      <c r="D44" s="48" t="s">
        <v>37</v>
      </c>
      <c r="E44" s="9" t="s">
        <v>2</v>
      </c>
      <c r="F44" s="11"/>
      <c r="G44" s="43"/>
      <c r="H44" s="44"/>
      <c r="I44" s="45"/>
      <c r="J44" s="22">
        <f>IF(F44="","",IF(D44="－","∞",ABS((I44-G44))/(ABS(H44-G44))))</f>
      </c>
      <c r="K44" s="14" t="s">
        <v>68</v>
      </c>
      <c r="L44" s="43"/>
      <c r="M44" s="13">
        <f t="shared" si="9"/>
      </c>
      <c r="N44" s="7">
        <f t="shared" si="10"/>
      </c>
      <c r="O44" s="5">
        <f t="shared" si="11"/>
      </c>
      <c r="P44" s="17">
        <f t="shared" si="12"/>
      </c>
      <c r="T44" s="46">
        <f t="shared" si="13"/>
        <v>109</v>
      </c>
    </row>
    <row r="45" spans="2:20" ht="17.25" thickBot="1" thickTop="1">
      <c r="B45" s="4">
        <v>39710</v>
      </c>
      <c r="C45" s="29">
        <f t="shared" si="14"/>
        <v>496272.2000000002</v>
      </c>
      <c r="D45" s="48" t="s">
        <v>37</v>
      </c>
      <c r="E45" s="9" t="s">
        <v>2</v>
      </c>
      <c r="F45" s="11"/>
      <c r="G45" s="43"/>
      <c r="H45" s="44"/>
      <c r="I45" s="45"/>
      <c r="J45" s="22">
        <f aca="true" t="shared" si="15" ref="J45:J52">IF(F45="","",IF(D45="－","∞",ABS((I45-G45))/(ABS(H45-G45))))</f>
      </c>
      <c r="K45" s="14" t="s">
        <v>68</v>
      </c>
      <c r="L45" s="43"/>
      <c r="M45" s="13">
        <f t="shared" si="9"/>
      </c>
      <c r="N45" s="7">
        <f t="shared" si="10"/>
      </c>
      <c r="O45" s="5">
        <f t="shared" si="11"/>
      </c>
      <c r="P45" s="17">
        <f t="shared" si="12"/>
      </c>
      <c r="T45" s="46">
        <f t="shared" si="13"/>
        <v>109</v>
      </c>
    </row>
    <row r="46" spans="2:20" ht="17.25" thickBot="1" thickTop="1">
      <c r="B46" s="4">
        <v>39713</v>
      </c>
      <c r="C46" s="29">
        <f t="shared" si="14"/>
        <v>496272.2000000002</v>
      </c>
      <c r="D46" s="48" t="s">
        <v>37</v>
      </c>
      <c r="E46" s="9" t="s">
        <v>2</v>
      </c>
      <c r="F46" s="11"/>
      <c r="G46" s="43"/>
      <c r="H46" s="44"/>
      <c r="I46" s="45"/>
      <c r="J46" s="22">
        <f t="shared" si="15"/>
      </c>
      <c r="K46" s="14" t="s">
        <v>68</v>
      </c>
      <c r="L46" s="43"/>
      <c r="M46" s="13">
        <f t="shared" si="9"/>
      </c>
      <c r="N46" s="7">
        <f t="shared" si="10"/>
      </c>
      <c r="O46" s="5">
        <f t="shared" si="11"/>
      </c>
      <c r="P46" s="17">
        <f t="shared" si="12"/>
      </c>
      <c r="T46" s="46">
        <f t="shared" si="13"/>
        <v>109</v>
      </c>
    </row>
    <row r="47" spans="2:20" ht="17.25" thickBot="1" thickTop="1">
      <c r="B47" s="4">
        <v>39714</v>
      </c>
      <c r="C47" s="29">
        <f t="shared" si="14"/>
        <v>496272.2000000002</v>
      </c>
      <c r="D47" s="48" t="s">
        <v>37</v>
      </c>
      <c r="E47" s="9" t="s">
        <v>2</v>
      </c>
      <c r="F47" s="11"/>
      <c r="G47" s="43"/>
      <c r="H47" s="44"/>
      <c r="I47" s="45"/>
      <c r="J47" s="22">
        <f t="shared" si="15"/>
      </c>
      <c r="K47" s="14" t="s">
        <v>68</v>
      </c>
      <c r="L47" s="43"/>
      <c r="M47" s="13">
        <f t="shared" si="9"/>
      </c>
      <c r="N47" s="7">
        <f t="shared" si="10"/>
      </c>
      <c r="O47" s="5">
        <f t="shared" si="11"/>
      </c>
      <c r="P47" s="17">
        <f t="shared" si="12"/>
      </c>
      <c r="T47" s="46">
        <f t="shared" si="13"/>
        <v>109</v>
      </c>
    </row>
    <row r="48" spans="2:20" ht="17.25" thickBot="1" thickTop="1">
      <c r="B48" s="4">
        <v>39715</v>
      </c>
      <c r="C48" s="29">
        <f t="shared" si="14"/>
        <v>496272.2000000002</v>
      </c>
      <c r="D48" s="48" t="s">
        <v>37</v>
      </c>
      <c r="E48" s="9" t="s">
        <v>2</v>
      </c>
      <c r="F48" s="11"/>
      <c r="G48" s="43"/>
      <c r="H48" s="44"/>
      <c r="I48" s="45"/>
      <c r="J48" s="22">
        <f t="shared" si="15"/>
      </c>
      <c r="K48" s="14" t="s">
        <v>68</v>
      </c>
      <c r="L48" s="43"/>
      <c r="M48" s="13">
        <f t="shared" si="9"/>
      </c>
      <c r="N48" s="7">
        <f t="shared" si="10"/>
      </c>
      <c r="O48" s="5">
        <f t="shared" si="11"/>
      </c>
      <c r="P48" s="17">
        <f t="shared" si="12"/>
      </c>
      <c r="T48" s="46">
        <f t="shared" si="13"/>
        <v>109</v>
      </c>
    </row>
    <row r="49" spans="2:20" ht="17.25" thickBot="1" thickTop="1">
      <c r="B49" s="4">
        <v>39716</v>
      </c>
      <c r="C49" s="29">
        <f t="shared" si="14"/>
        <v>496272.2000000002</v>
      </c>
      <c r="D49" s="48" t="s">
        <v>37</v>
      </c>
      <c r="E49" s="9" t="s">
        <v>2</v>
      </c>
      <c r="F49" s="11"/>
      <c r="G49" s="43"/>
      <c r="H49" s="44"/>
      <c r="I49" s="45"/>
      <c r="J49" s="22">
        <f t="shared" si="15"/>
      </c>
      <c r="K49" s="14" t="s">
        <v>68</v>
      </c>
      <c r="L49" s="43"/>
      <c r="M49" s="13">
        <f t="shared" si="9"/>
      </c>
      <c r="N49" s="7">
        <f t="shared" si="10"/>
      </c>
      <c r="O49" s="5">
        <f t="shared" si="11"/>
      </c>
      <c r="P49" s="17">
        <f t="shared" si="12"/>
      </c>
      <c r="T49" s="46">
        <f t="shared" si="13"/>
        <v>109</v>
      </c>
    </row>
    <row r="50" spans="2:20" ht="17.25" thickBot="1" thickTop="1">
      <c r="B50" s="4">
        <v>39717</v>
      </c>
      <c r="C50" s="29">
        <f t="shared" si="14"/>
        <v>496272.2000000002</v>
      </c>
      <c r="D50" s="48" t="s">
        <v>37</v>
      </c>
      <c r="E50" s="9" t="s">
        <v>2</v>
      </c>
      <c r="F50" s="11"/>
      <c r="G50" s="43"/>
      <c r="H50" s="44"/>
      <c r="I50" s="45"/>
      <c r="J50" s="22">
        <f t="shared" si="15"/>
      </c>
      <c r="K50" s="14" t="s">
        <v>68</v>
      </c>
      <c r="L50" s="43"/>
      <c r="M50" s="13">
        <f t="shared" si="9"/>
      </c>
      <c r="N50" s="7">
        <f t="shared" si="10"/>
      </c>
      <c r="O50" s="5">
        <f t="shared" si="11"/>
      </c>
      <c r="P50" s="17">
        <f t="shared" si="12"/>
      </c>
      <c r="T50" s="46">
        <f t="shared" si="13"/>
        <v>109</v>
      </c>
    </row>
    <row r="51" spans="2:20" ht="17.25" thickBot="1" thickTop="1">
      <c r="B51" s="4">
        <v>39720</v>
      </c>
      <c r="C51" s="29">
        <f t="shared" si="14"/>
        <v>496272.2000000002</v>
      </c>
      <c r="D51" s="48" t="s">
        <v>37</v>
      </c>
      <c r="E51" s="9" t="s">
        <v>2</v>
      </c>
      <c r="F51" s="11"/>
      <c r="G51" s="43"/>
      <c r="H51" s="44"/>
      <c r="I51" s="45"/>
      <c r="J51" s="22">
        <f t="shared" si="15"/>
      </c>
      <c r="K51" s="14" t="s">
        <v>68</v>
      </c>
      <c r="L51" s="43"/>
      <c r="M51" s="13">
        <f t="shared" si="9"/>
      </c>
      <c r="N51" s="7">
        <f t="shared" si="10"/>
      </c>
      <c r="O51" s="5">
        <f t="shared" si="11"/>
      </c>
      <c r="P51" s="17">
        <f t="shared" si="12"/>
      </c>
      <c r="T51" s="46">
        <f t="shared" si="13"/>
        <v>109</v>
      </c>
    </row>
    <row r="52" spans="2:20" ht="17.25" thickBot="1" thickTop="1">
      <c r="B52" s="4">
        <v>39721</v>
      </c>
      <c r="C52" s="29">
        <f t="shared" si="14"/>
        <v>496272.2000000002</v>
      </c>
      <c r="D52" s="48" t="s">
        <v>37</v>
      </c>
      <c r="E52" s="9" t="s">
        <v>0</v>
      </c>
      <c r="F52" s="11">
        <v>10000</v>
      </c>
      <c r="G52" s="43">
        <v>0.6668</v>
      </c>
      <c r="H52" s="44">
        <v>0.6609</v>
      </c>
      <c r="I52" s="45">
        <v>0.6752</v>
      </c>
      <c r="J52" s="22">
        <f t="shared" si="15"/>
        <v>1.4237288135593575</v>
      </c>
      <c r="K52" s="14" t="s">
        <v>68</v>
      </c>
      <c r="L52" s="43">
        <v>0.6752</v>
      </c>
      <c r="M52" s="13">
        <f t="shared" si="9"/>
        <v>84.00000000000074</v>
      </c>
      <c r="N52" s="7">
        <f t="shared" si="10"/>
        <v>9156.00000000008</v>
      </c>
      <c r="O52" s="5">
        <f t="shared" si="11"/>
        <v>0.7268119999999999</v>
      </c>
      <c r="P52" s="17" t="str">
        <f t="shared" si="12"/>
        <v>○</v>
      </c>
      <c r="T52" s="46">
        <f t="shared" si="13"/>
        <v>109</v>
      </c>
    </row>
    <row r="53" spans="2:20" ht="17.25" thickBot="1" thickTop="1">
      <c r="B53" s="4">
        <v>39722</v>
      </c>
      <c r="C53" s="29">
        <f t="shared" si="14"/>
        <v>505428.20000000024</v>
      </c>
      <c r="D53" s="48" t="s">
        <v>37</v>
      </c>
      <c r="E53" s="9" t="s">
        <v>2</v>
      </c>
      <c r="F53" s="11"/>
      <c r="G53" s="43"/>
      <c r="H53" s="44"/>
      <c r="I53" s="45"/>
      <c r="J53" s="22">
        <f>IF(F53="","",IF(D53="－","∞",ABS((I53-G53))/(ABS(H53-G53))))</f>
      </c>
      <c r="K53" s="14" t="s">
        <v>68</v>
      </c>
      <c r="L53" s="43"/>
      <c r="M53" s="13">
        <f t="shared" si="9"/>
      </c>
      <c r="N53" s="7">
        <f t="shared" si="10"/>
      </c>
      <c r="O53" s="5">
        <f t="shared" si="11"/>
      </c>
      <c r="P53" s="17">
        <f t="shared" si="12"/>
      </c>
      <c r="T53" s="46">
        <f t="shared" si="13"/>
        <v>109</v>
      </c>
    </row>
    <row r="54" spans="2:20" ht="17.25" thickBot="1" thickTop="1">
      <c r="B54" s="4">
        <v>39723</v>
      </c>
      <c r="C54" s="29">
        <f t="shared" si="14"/>
        <v>505428.20000000024</v>
      </c>
      <c r="D54" s="48" t="s">
        <v>37</v>
      </c>
      <c r="E54" s="9" t="s">
        <v>2</v>
      </c>
      <c r="F54" s="11"/>
      <c r="G54" s="43"/>
      <c r="H54" s="44"/>
      <c r="I54" s="45"/>
      <c r="J54" s="22">
        <f>IF(F54="","",IF(D54="－","∞",ABS((I54-G54))/(ABS(H54-G54))))</f>
      </c>
      <c r="K54" s="14" t="s">
        <v>68</v>
      </c>
      <c r="L54" s="43"/>
      <c r="M54" s="13">
        <f t="shared" si="9"/>
      </c>
      <c r="N54" s="7">
        <f t="shared" si="10"/>
      </c>
      <c r="O54" s="5">
        <f t="shared" si="11"/>
      </c>
      <c r="P54" s="17">
        <f t="shared" si="12"/>
      </c>
      <c r="T54" s="46">
        <f t="shared" si="13"/>
        <v>109</v>
      </c>
    </row>
    <row r="55" spans="2:20" ht="17.25" thickBot="1" thickTop="1">
      <c r="B55" s="4">
        <v>39724</v>
      </c>
      <c r="C55" s="29">
        <f t="shared" si="14"/>
        <v>505428.20000000024</v>
      </c>
      <c r="D55" s="48" t="s">
        <v>37</v>
      </c>
      <c r="E55" s="9" t="s">
        <v>0</v>
      </c>
      <c r="F55" s="11">
        <v>10000</v>
      </c>
      <c r="G55" s="43">
        <v>0.6572</v>
      </c>
      <c r="H55" s="44">
        <v>0.648</v>
      </c>
      <c r="I55" s="45">
        <v>0.6616</v>
      </c>
      <c r="J55" s="22">
        <f aca="true" t="shared" si="16" ref="J55:J63">IF(F55="","",IF(D55="－","∞",ABS((I55-G55))/(ABS(H55-G55))))</f>
        <v>0.47826086956521374</v>
      </c>
      <c r="K55" s="14" t="s">
        <v>68</v>
      </c>
      <c r="L55" s="43">
        <v>0.6616</v>
      </c>
      <c r="M55" s="13">
        <f t="shared" si="9"/>
        <v>43.999999999999595</v>
      </c>
      <c r="N55" s="7">
        <f t="shared" si="10"/>
        <v>4795.999999999955</v>
      </c>
      <c r="O55" s="5">
        <f t="shared" si="11"/>
        <v>0.716348</v>
      </c>
      <c r="P55" s="17" t="str">
        <f t="shared" si="12"/>
        <v>○</v>
      </c>
      <c r="T55" s="46">
        <f t="shared" si="13"/>
        <v>109</v>
      </c>
    </row>
    <row r="56" spans="2:20" ht="17.25" thickBot="1" thickTop="1">
      <c r="B56" s="4">
        <v>39727</v>
      </c>
      <c r="C56" s="29">
        <f t="shared" si="14"/>
        <v>510224.2000000002</v>
      </c>
      <c r="D56" s="48" t="s">
        <v>37</v>
      </c>
      <c r="E56" s="9" t="s">
        <v>0</v>
      </c>
      <c r="F56" s="11">
        <v>10000</v>
      </c>
      <c r="G56" s="43">
        <v>0.6569</v>
      </c>
      <c r="H56" s="44">
        <v>0.6513</v>
      </c>
      <c r="I56" s="45">
        <v>0.6612</v>
      </c>
      <c r="J56" s="22">
        <f t="shared" si="16"/>
        <v>0.7678571428571308</v>
      </c>
      <c r="K56" s="14" t="s">
        <v>68</v>
      </c>
      <c r="L56" s="43">
        <v>0.6513</v>
      </c>
      <c r="M56" s="13">
        <f t="shared" si="9"/>
        <v>-56.0000000000005</v>
      </c>
      <c r="N56" s="7">
        <f t="shared" si="10"/>
        <v>-6104.000000000055</v>
      </c>
      <c r="O56" s="5">
        <f t="shared" si="11"/>
        <v>0.716021</v>
      </c>
      <c r="P56" s="17" t="str">
        <f t="shared" si="12"/>
        <v>×</v>
      </c>
      <c r="T56" s="46">
        <f t="shared" si="13"/>
        <v>109</v>
      </c>
    </row>
    <row r="57" spans="2:20" ht="17.25" thickBot="1" thickTop="1">
      <c r="B57" s="4">
        <v>39728</v>
      </c>
      <c r="C57" s="29">
        <f t="shared" si="14"/>
        <v>504120.2000000001</v>
      </c>
      <c r="D57" s="48" t="s">
        <v>37</v>
      </c>
      <c r="E57" s="9" t="s">
        <v>2</v>
      </c>
      <c r="F57" s="11"/>
      <c r="G57" s="43"/>
      <c r="H57" s="44"/>
      <c r="I57" s="45"/>
      <c r="J57" s="22">
        <f t="shared" si="16"/>
      </c>
      <c r="K57" s="14" t="s">
        <v>68</v>
      </c>
      <c r="L57" s="43"/>
      <c r="M57" s="13">
        <f t="shared" si="9"/>
      </c>
      <c r="N57" s="7">
        <f t="shared" si="10"/>
      </c>
      <c r="O57" s="5">
        <f t="shared" si="11"/>
      </c>
      <c r="P57" s="17">
        <f t="shared" si="12"/>
      </c>
      <c r="T57" s="46">
        <f t="shared" si="13"/>
        <v>109</v>
      </c>
    </row>
    <row r="58" spans="2:20" ht="17.25" thickBot="1" thickTop="1">
      <c r="B58" s="4">
        <v>39729</v>
      </c>
      <c r="C58" s="29">
        <f t="shared" si="14"/>
        <v>504120.2000000001</v>
      </c>
      <c r="D58" s="48" t="s">
        <v>37</v>
      </c>
      <c r="E58" s="9" t="s">
        <v>2</v>
      </c>
      <c r="F58" s="11"/>
      <c r="G58" s="43"/>
      <c r="H58" s="44"/>
      <c r="I58" s="45"/>
      <c r="J58" s="22">
        <f t="shared" si="16"/>
      </c>
      <c r="K58" s="14" t="s">
        <v>68</v>
      </c>
      <c r="L58" s="43"/>
      <c r="M58" s="13">
        <f t="shared" si="9"/>
      </c>
      <c r="N58" s="7">
        <f t="shared" si="10"/>
      </c>
      <c r="O58" s="5">
        <f t="shared" si="11"/>
      </c>
      <c r="P58" s="17">
        <f t="shared" si="12"/>
      </c>
      <c r="T58" s="46">
        <f t="shared" si="13"/>
        <v>109</v>
      </c>
    </row>
    <row r="59" spans="2:20" ht="17.25" thickBot="1" thickTop="1">
      <c r="B59" s="4">
        <v>39730</v>
      </c>
      <c r="C59" s="29">
        <f t="shared" si="14"/>
        <v>504120.2000000001</v>
      </c>
      <c r="D59" s="48" t="s">
        <v>37</v>
      </c>
      <c r="E59" s="9" t="s">
        <v>2</v>
      </c>
      <c r="F59" s="11"/>
      <c r="G59" s="43"/>
      <c r="H59" s="44"/>
      <c r="I59" s="45"/>
      <c r="J59" s="22">
        <f t="shared" si="16"/>
      </c>
      <c r="K59" s="14" t="s">
        <v>68</v>
      </c>
      <c r="L59" s="43"/>
      <c r="M59" s="13">
        <f t="shared" si="9"/>
      </c>
      <c r="N59" s="7">
        <f t="shared" si="10"/>
      </c>
      <c r="O59" s="5">
        <f t="shared" si="11"/>
      </c>
      <c r="P59" s="17">
        <f t="shared" si="12"/>
      </c>
      <c r="T59" s="46">
        <f t="shared" si="13"/>
        <v>109</v>
      </c>
    </row>
    <row r="60" spans="2:20" ht="17.25" thickBot="1" thickTop="1">
      <c r="B60" s="4">
        <v>39731</v>
      </c>
      <c r="C60" s="29">
        <f t="shared" si="14"/>
        <v>504120.2000000001</v>
      </c>
      <c r="D60" s="48" t="s">
        <v>37</v>
      </c>
      <c r="E60" s="9" t="s">
        <v>2</v>
      </c>
      <c r="F60" s="11"/>
      <c r="G60" s="43"/>
      <c r="H60" s="44"/>
      <c r="I60" s="45"/>
      <c r="J60" s="22">
        <f t="shared" si="16"/>
      </c>
      <c r="K60" s="14" t="s">
        <v>68</v>
      </c>
      <c r="L60" s="43"/>
      <c r="M60" s="13">
        <f t="shared" si="9"/>
      </c>
      <c r="N60" s="7">
        <f t="shared" si="10"/>
      </c>
      <c r="O60" s="5">
        <f t="shared" si="11"/>
      </c>
      <c r="P60" s="17">
        <f t="shared" si="12"/>
      </c>
      <c r="T60" s="46">
        <f t="shared" si="13"/>
        <v>109</v>
      </c>
    </row>
    <row r="61" spans="2:20" ht="17.25" thickBot="1" thickTop="1">
      <c r="B61" s="4">
        <v>39734</v>
      </c>
      <c r="C61" s="29">
        <f t="shared" si="14"/>
        <v>504120.2000000001</v>
      </c>
      <c r="D61" s="48" t="s">
        <v>37</v>
      </c>
      <c r="E61" s="9" t="s">
        <v>2</v>
      </c>
      <c r="F61" s="11"/>
      <c r="G61" s="43"/>
      <c r="H61" s="44"/>
      <c r="I61" s="45"/>
      <c r="J61" s="22">
        <f t="shared" si="16"/>
      </c>
      <c r="K61" s="14" t="s">
        <v>68</v>
      </c>
      <c r="L61" s="43"/>
      <c r="M61" s="13">
        <f t="shared" si="9"/>
      </c>
      <c r="N61" s="7">
        <f t="shared" si="10"/>
      </c>
      <c r="O61" s="5">
        <f t="shared" si="11"/>
      </c>
      <c r="P61" s="17">
        <f t="shared" si="12"/>
      </c>
      <c r="T61" s="46">
        <f t="shared" si="13"/>
        <v>109</v>
      </c>
    </row>
    <row r="62" spans="2:20" ht="17.25" thickBot="1" thickTop="1">
      <c r="B62" s="4">
        <v>39735</v>
      </c>
      <c r="C62" s="29">
        <f t="shared" si="14"/>
        <v>504120.2000000001</v>
      </c>
      <c r="D62" s="48" t="s">
        <v>37</v>
      </c>
      <c r="E62" s="9" t="s">
        <v>1</v>
      </c>
      <c r="F62" s="11">
        <v>10000</v>
      </c>
      <c r="G62" s="43">
        <v>0.6186</v>
      </c>
      <c r="H62" s="44">
        <v>0.6284</v>
      </c>
      <c r="I62" s="45">
        <v>0.6078</v>
      </c>
      <c r="J62" s="22">
        <f t="shared" si="16"/>
        <v>1.102040816326543</v>
      </c>
      <c r="K62" s="14" t="s">
        <v>68</v>
      </c>
      <c r="L62" s="43">
        <v>0.6284</v>
      </c>
      <c r="M62" s="13">
        <f t="shared" si="9"/>
        <v>-97.9999999999992</v>
      </c>
      <c r="N62" s="7">
        <f t="shared" si="10"/>
        <v>-10681.999999999913</v>
      </c>
      <c r="O62" s="5">
        <f t="shared" si="11"/>
        <v>0.674274</v>
      </c>
      <c r="P62" s="17" t="str">
        <f t="shared" si="12"/>
        <v>×</v>
      </c>
      <c r="T62" s="46">
        <f t="shared" si="13"/>
        <v>109</v>
      </c>
    </row>
    <row r="63" spans="2:20" ht="17.25" thickBot="1" thickTop="1">
      <c r="B63" s="4">
        <v>39736</v>
      </c>
      <c r="C63" s="29">
        <f t="shared" si="14"/>
        <v>493438.2000000002</v>
      </c>
      <c r="D63" s="48" t="s">
        <v>37</v>
      </c>
      <c r="E63" s="9" t="s">
        <v>2</v>
      </c>
      <c r="F63" s="11"/>
      <c r="G63" s="43"/>
      <c r="H63" s="44"/>
      <c r="I63" s="45"/>
      <c r="J63" s="22">
        <f t="shared" si="16"/>
      </c>
      <c r="K63" s="14" t="s">
        <v>68</v>
      </c>
      <c r="L63" s="43"/>
      <c r="M63" s="13">
        <f t="shared" si="9"/>
      </c>
      <c r="N63" s="7">
        <f t="shared" si="10"/>
      </c>
      <c r="O63" s="5">
        <f t="shared" si="11"/>
      </c>
      <c r="P63" s="17">
        <f t="shared" si="12"/>
      </c>
      <c r="T63" s="46">
        <f t="shared" si="13"/>
        <v>109</v>
      </c>
    </row>
    <row r="64" spans="2:20" ht="17.25" thickBot="1" thickTop="1">
      <c r="B64" s="4">
        <v>39737</v>
      </c>
      <c r="C64" s="29">
        <f t="shared" si="14"/>
        <v>493438.2000000002</v>
      </c>
      <c r="D64" s="48" t="s">
        <v>37</v>
      </c>
      <c r="E64" s="9" t="s">
        <v>0</v>
      </c>
      <c r="F64" s="11">
        <v>10000</v>
      </c>
      <c r="G64" s="43">
        <v>0.5966</v>
      </c>
      <c r="H64" s="44">
        <v>0.5795</v>
      </c>
      <c r="I64" s="45">
        <v>0.6044</v>
      </c>
      <c r="J64" s="22">
        <f aca="true" t="shared" si="17" ref="J64:J69">IF(F64="","",IF(D64="－","∞",ABS((I64-G64))/(ABS(H64-G64))))</f>
        <v>0.45614035087719457</v>
      </c>
      <c r="K64" s="14" t="s">
        <v>68</v>
      </c>
      <c r="L64" s="43">
        <v>0.6044</v>
      </c>
      <c r="M64" s="13">
        <f t="shared" si="9"/>
        <v>78.00000000000028</v>
      </c>
      <c r="N64" s="7">
        <f t="shared" si="10"/>
        <v>8502.00000000003</v>
      </c>
      <c r="O64" s="5">
        <f t="shared" si="11"/>
        <v>0.650294</v>
      </c>
      <c r="P64" s="17" t="str">
        <f t="shared" si="12"/>
        <v>○</v>
      </c>
      <c r="T64" s="46">
        <f t="shared" si="13"/>
        <v>109</v>
      </c>
    </row>
    <row r="65" spans="2:20" ht="17.25" thickBot="1" thickTop="1">
      <c r="B65" s="4">
        <v>39738</v>
      </c>
      <c r="C65" s="29">
        <f t="shared" si="14"/>
        <v>501940.2000000002</v>
      </c>
      <c r="D65" s="48" t="s">
        <v>37</v>
      </c>
      <c r="E65" s="9" t="s">
        <v>2</v>
      </c>
      <c r="F65" s="11"/>
      <c r="G65" s="43"/>
      <c r="H65" s="44"/>
      <c r="I65" s="45"/>
      <c r="J65" s="22">
        <f t="shared" si="17"/>
      </c>
      <c r="K65" s="14" t="s">
        <v>68</v>
      </c>
      <c r="L65" s="43"/>
      <c r="M65" s="13">
        <f t="shared" si="9"/>
      </c>
      <c r="N65" s="7">
        <f t="shared" si="10"/>
      </c>
      <c r="O65" s="5">
        <f t="shared" si="11"/>
      </c>
      <c r="P65" s="17">
        <f t="shared" si="12"/>
      </c>
      <c r="T65" s="46">
        <f t="shared" si="13"/>
        <v>109</v>
      </c>
    </row>
    <row r="66" spans="2:20" ht="17.25" thickBot="1" thickTop="1">
      <c r="B66" s="4">
        <v>39741</v>
      </c>
      <c r="C66" s="29">
        <f t="shared" si="14"/>
        <v>501940.2000000002</v>
      </c>
      <c r="D66" s="48" t="s">
        <v>37</v>
      </c>
      <c r="E66" s="9" t="s">
        <v>2</v>
      </c>
      <c r="F66" s="11"/>
      <c r="G66" s="43"/>
      <c r="H66" s="44"/>
      <c r="I66" s="45"/>
      <c r="J66" s="22">
        <f t="shared" si="17"/>
      </c>
      <c r="K66" s="14" t="s">
        <v>68</v>
      </c>
      <c r="L66" s="43"/>
      <c r="M66" s="13">
        <f t="shared" si="9"/>
      </c>
      <c r="N66" s="7">
        <f t="shared" si="10"/>
      </c>
      <c r="O66" s="5">
        <f t="shared" si="11"/>
      </c>
      <c r="P66" s="17">
        <f t="shared" si="12"/>
      </c>
      <c r="T66" s="46">
        <f t="shared" si="13"/>
        <v>109</v>
      </c>
    </row>
    <row r="67" spans="2:20" ht="17.25" thickBot="1" thickTop="1">
      <c r="B67" s="4">
        <v>39742</v>
      </c>
      <c r="C67" s="29">
        <f t="shared" si="14"/>
        <v>501940.2000000002</v>
      </c>
      <c r="D67" s="48" t="s">
        <v>37</v>
      </c>
      <c r="E67" s="9" t="s">
        <v>2</v>
      </c>
      <c r="F67" s="11"/>
      <c r="G67" s="43"/>
      <c r="H67" s="44"/>
      <c r="I67" s="45"/>
      <c r="J67" s="22">
        <f t="shared" si="17"/>
      </c>
      <c r="K67" s="14" t="s">
        <v>68</v>
      </c>
      <c r="L67" s="43"/>
      <c r="M67" s="13">
        <f t="shared" si="9"/>
      </c>
      <c r="N67" s="7">
        <f t="shared" si="10"/>
      </c>
      <c r="O67" s="5">
        <f t="shared" si="11"/>
      </c>
      <c r="P67" s="17">
        <f t="shared" si="12"/>
      </c>
      <c r="T67" s="46">
        <f t="shared" si="13"/>
        <v>109</v>
      </c>
    </row>
    <row r="68" spans="2:20" ht="17.25" thickBot="1" thickTop="1">
      <c r="B68" s="4">
        <v>39743</v>
      </c>
      <c r="C68" s="29">
        <f t="shared" si="14"/>
        <v>501940.2000000002</v>
      </c>
      <c r="D68" s="48" t="s">
        <v>37</v>
      </c>
      <c r="E68" s="9" t="s">
        <v>2</v>
      </c>
      <c r="F68" s="11"/>
      <c r="G68" s="43"/>
      <c r="H68" s="44"/>
      <c r="I68" s="45"/>
      <c r="J68" s="22">
        <f t="shared" si="17"/>
      </c>
      <c r="K68" s="14" t="s">
        <v>68</v>
      </c>
      <c r="L68" s="43"/>
      <c r="M68" s="13">
        <f t="shared" si="9"/>
      </c>
      <c r="N68" s="7">
        <f t="shared" si="10"/>
      </c>
      <c r="O68" s="5">
        <f t="shared" si="11"/>
      </c>
      <c r="P68" s="17">
        <f t="shared" si="12"/>
      </c>
      <c r="T68" s="46">
        <f t="shared" si="13"/>
        <v>109</v>
      </c>
    </row>
    <row r="69" spans="2:20" ht="17.25" thickBot="1" thickTop="1">
      <c r="B69" s="4">
        <v>39744</v>
      </c>
      <c r="C69" s="29">
        <f t="shared" si="14"/>
        <v>501940.2000000002</v>
      </c>
      <c r="D69" s="48" t="s">
        <v>37</v>
      </c>
      <c r="E69" s="9" t="s">
        <v>2</v>
      </c>
      <c r="F69" s="11"/>
      <c r="G69" s="43"/>
      <c r="H69" s="44"/>
      <c r="I69" s="45"/>
      <c r="J69" s="22">
        <f t="shared" si="17"/>
      </c>
      <c r="K69" s="14" t="s">
        <v>68</v>
      </c>
      <c r="L69" s="43"/>
      <c r="M69" s="13">
        <f t="shared" si="9"/>
      </c>
      <c r="N69" s="7">
        <f t="shared" si="10"/>
      </c>
      <c r="O69" s="5">
        <f t="shared" si="11"/>
      </c>
      <c r="P69" s="17">
        <f t="shared" si="12"/>
      </c>
      <c r="T69" s="46">
        <f t="shared" si="13"/>
        <v>109</v>
      </c>
    </row>
    <row r="70" spans="2:20" ht="17.25" thickBot="1" thickTop="1">
      <c r="B70" s="4">
        <v>39745</v>
      </c>
      <c r="C70" s="29">
        <f t="shared" si="14"/>
        <v>501940.2000000002</v>
      </c>
      <c r="D70" s="48" t="s">
        <v>37</v>
      </c>
      <c r="E70" s="9" t="s">
        <v>2</v>
      </c>
      <c r="F70" s="11"/>
      <c r="G70" s="43"/>
      <c r="H70" s="44"/>
      <c r="I70" s="45"/>
      <c r="J70" s="22">
        <f aca="true" t="shared" si="18" ref="J70:J78">IF(F70="","",IF(D70="－","∞",ABS((I70-G70))/(ABS(H70-G70))))</f>
      </c>
      <c r="K70" s="14" t="s">
        <v>68</v>
      </c>
      <c r="L70" s="43"/>
      <c r="M70" s="13">
        <f t="shared" si="9"/>
      </c>
      <c r="N70" s="7">
        <f t="shared" si="10"/>
      </c>
      <c r="O70" s="5">
        <f t="shared" si="11"/>
      </c>
      <c r="P70" s="17">
        <f t="shared" si="12"/>
      </c>
      <c r="T70" s="46">
        <f t="shared" si="13"/>
        <v>109</v>
      </c>
    </row>
    <row r="71" spans="2:20" ht="17.25" thickBot="1" thickTop="1">
      <c r="B71" s="4">
        <v>39748</v>
      </c>
      <c r="C71" s="29">
        <f t="shared" si="14"/>
        <v>501940.2000000002</v>
      </c>
      <c r="D71" s="48" t="s">
        <v>37</v>
      </c>
      <c r="E71" s="9" t="s">
        <v>0</v>
      </c>
      <c r="F71" s="11">
        <v>10000</v>
      </c>
      <c r="G71" s="43">
        <v>0.5568</v>
      </c>
      <c r="H71" s="44">
        <v>0.5365</v>
      </c>
      <c r="I71" s="45">
        <v>0.5683</v>
      </c>
      <c r="J71" s="22">
        <f t="shared" si="18"/>
        <v>0.5665024630541908</v>
      </c>
      <c r="K71" s="14" t="s">
        <v>68</v>
      </c>
      <c r="L71" s="43">
        <v>0.5365</v>
      </c>
      <c r="M71" s="13">
        <f t="shared" si="9"/>
        <v>-202.99999999999986</v>
      </c>
      <c r="N71" s="7">
        <f t="shared" si="10"/>
        <v>-22126.999999999985</v>
      </c>
      <c r="O71" s="5">
        <f t="shared" si="11"/>
        <v>0.606912</v>
      </c>
      <c r="P71" s="17" t="str">
        <f t="shared" si="12"/>
        <v>×</v>
      </c>
      <c r="T71" s="46">
        <f t="shared" si="13"/>
        <v>109</v>
      </c>
    </row>
    <row r="72" spans="2:20" ht="17.25" thickBot="1" thickTop="1">
      <c r="B72" s="4">
        <v>39749</v>
      </c>
      <c r="C72" s="29">
        <f t="shared" si="14"/>
        <v>479813.2000000002</v>
      </c>
      <c r="D72" s="48" t="s">
        <v>37</v>
      </c>
      <c r="E72" s="9" t="s">
        <v>2</v>
      </c>
      <c r="F72" s="11"/>
      <c r="G72" s="43"/>
      <c r="H72" s="44"/>
      <c r="I72" s="45"/>
      <c r="J72" s="22">
        <f t="shared" si="18"/>
      </c>
      <c r="K72" s="14" t="s">
        <v>68</v>
      </c>
      <c r="L72" s="43"/>
      <c r="M72" s="13">
        <f t="shared" si="9"/>
      </c>
      <c r="N72" s="7">
        <f t="shared" si="10"/>
      </c>
      <c r="O72" s="5">
        <f t="shared" si="11"/>
      </c>
      <c r="P72" s="17">
        <f t="shared" si="12"/>
      </c>
      <c r="T72" s="46">
        <f t="shared" si="13"/>
        <v>109</v>
      </c>
    </row>
    <row r="73" spans="2:20" ht="17.25" thickBot="1" thickTop="1">
      <c r="B73" s="4">
        <v>39750</v>
      </c>
      <c r="C73" s="29">
        <f t="shared" si="14"/>
        <v>479813.2000000002</v>
      </c>
      <c r="D73" s="48" t="s">
        <v>37</v>
      </c>
      <c r="E73" s="9" t="s">
        <v>1</v>
      </c>
      <c r="F73" s="11">
        <v>10000</v>
      </c>
      <c r="G73" s="43">
        <v>0.5749</v>
      </c>
      <c r="H73" s="44">
        <v>0.5848</v>
      </c>
      <c r="I73" s="45">
        <v>0.5622</v>
      </c>
      <c r="J73" s="22">
        <f t="shared" si="18"/>
        <v>1.2828282828282735</v>
      </c>
      <c r="K73" s="14" t="s">
        <v>68</v>
      </c>
      <c r="L73" s="43">
        <v>0.5848</v>
      </c>
      <c r="M73" s="13">
        <f t="shared" si="9"/>
        <v>-99.0000000000002</v>
      </c>
      <c r="N73" s="7">
        <f t="shared" si="10"/>
        <v>-10791.00000000002</v>
      </c>
      <c r="O73" s="5">
        <f t="shared" si="11"/>
        <v>0.626641</v>
      </c>
      <c r="P73" s="17" t="str">
        <f t="shared" si="12"/>
        <v>×</v>
      </c>
      <c r="T73" s="46">
        <f t="shared" si="13"/>
        <v>109</v>
      </c>
    </row>
    <row r="74" spans="2:20" ht="17.25" thickBot="1" thickTop="1">
      <c r="B74" s="4">
        <v>39751</v>
      </c>
      <c r="C74" s="29">
        <f t="shared" si="14"/>
        <v>469022.2000000002</v>
      </c>
      <c r="D74" s="48" t="s">
        <v>37</v>
      </c>
      <c r="E74" s="9" t="s">
        <v>2</v>
      </c>
      <c r="F74" s="11"/>
      <c r="G74" s="43"/>
      <c r="H74" s="44"/>
      <c r="I74" s="45"/>
      <c r="J74" s="22">
        <f t="shared" si="18"/>
      </c>
      <c r="K74" s="14" t="s">
        <v>68</v>
      </c>
      <c r="L74" s="43"/>
      <c r="M74" s="13">
        <f t="shared" si="9"/>
      </c>
      <c r="N74" s="7">
        <f t="shared" si="10"/>
      </c>
      <c r="O74" s="5">
        <f t="shared" si="11"/>
      </c>
      <c r="P74" s="17">
        <f t="shared" si="12"/>
      </c>
      <c r="T74" s="46">
        <f t="shared" si="13"/>
        <v>109</v>
      </c>
    </row>
    <row r="75" spans="2:20" ht="17.25" thickBot="1" thickTop="1">
      <c r="B75" s="4">
        <v>39752</v>
      </c>
      <c r="C75" s="29">
        <f t="shared" si="14"/>
        <v>469022.2000000002</v>
      </c>
      <c r="D75" s="48" t="s">
        <v>37</v>
      </c>
      <c r="E75" s="9" t="s">
        <v>2</v>
      </c>
      <c r="F75" s="11"/>
      <c r="G75" s="43"/>
      <c r="H75" s="44"/>
      <c r="I75" s="45"/>
      <c r="J75" s="22">
        <f t="shared" si="18"/>
      </c>
      <c r="K75" s="14" t="s">
        <v>68</v>
      </c>
      <c r="L75" s="43"/>
      <c r="M75" s="13">
        <f aca="true" t="shared" si="19" ref="M75:M95">IF(L75="","",(IF(E75="買",(L75-G75)*10000,(G75-L75)*10000)))</f>
      </c>
      <c r="N75" s="7">
        <f aca="true" t="shared" si="20" ref="N75:N95">IF(M75="","",M75*F75*T75/10000)</f>
      </c>
      <c r="O75" s="5">
        <f aca="true" t="shared" si="21" ref="O75:O95">IF(F75="","",F75*G75*T75/$B$3)</f>
      </c>
      <c r="P75" s="17">
        <f aca="true" t="shared" si="22" ref="P75:P95">IF(M75="","",IF(M75&lt;0,"×","○"))</f>
      </c>
      <c r="T75" s="46">
        <f aca="true" t="shared" si="23" ref="T75:T95">IF(D75=$R$13,$S$16,(IF(D75=$R$19,$S$16,(IF(D75=$R$16,$S$16,(IF(D75=$R$14,$S$15,(IF(D75=$R$10,$S$13,$S$14)))))))))</f>
        <v>109</v>
      </c>
    </row>
    <row r="76" spans="2:20" ht="17.25" thickBot="1" thickTop="1">
      <c r="B76" s="4">
        <v>39755</v>
      </c>
      <c r="C76" s="29">
        <f aca="true" t="shared" si="24" ref="C76:C95">C75+IF(N75="",0,N75)</f>
        <v>469022.2000000002</v>
      </c>
      <c r="D76" s="48" t="s">
        <v>37</v>
      </c>
      <c r="E76" s="9" t="s">
        <v>1</v>
      </c>
      <c r="F76" s="11">
        <v>10000</v>
      </c>
      <c r="G76" s="43">
        <v>0.5869</v>
      </c>
      <c r="H76" s="44">
        <v>0.5943</v>
      </c>
      <c r="I76" s="45">
        <v>0.5824</v>
      </c>
      <c r="J76" s="22">
        <f t="shared" si="18"/>
        <v>0.6081081081080951</v>
      </c>
      <c r="K76" s="14" t="s">
        <v>68</v>
      </c>
      <c r="L76" s="43">
        <v>0.5943</v>
      </c>
      <c r="M76" s="13">
        <f t="shared" si="19"/>
        <v>-74.00000000000074</v>
      </c>
      <c r="N76" s="7">
        <f t="shared" si="20"/>
        <v>-8066.00000000008</v>
      </c>
      <c r="O76" s="5">
        <f t="shared" si="21"/>
        <v>0.639721</v>
      </c>
      <c r="P76" s="17" t="str">
        <f t="shared" si="22"/>
        <v>×</v>
      </c>
      <c r="T76" s="46">
        <f t="shared" si="23"/>
        <v>109</v>
      </c>
    </row>
    <row r="77" spans="2:20" ht="17.25" thickBot="1" thickTop="1">
      <c r="B77" s="4">
        <v>39756</v>
      </c>
      <c r="C77" s="29">
        <f t="shared" si="24"/>
        <v>460956.2000000001</v>
      </c>
      <c r="D77" s="48" t="s">
        <v>37</v>
      </c>
      <c r="E77" s="9" t="s">
        <v>2</v>
      </c>
      <c r="F77" s="11"/>
      <c r="G77" s="43"/>
      <c r="H77" s="44"/>
      <c r="I77" s="45"/>
      <c r="J77" s="22">
        <f t="shared" si="18"/>
      </c>
      <c r="K77" s="14" t="s">
        <v>68</v>
      </c>
      <c r="L77" s="43"/>
      <c r="M77" s="13">
        <f t="shared" si="19"/>
      </c>
      <c r="N77" s="7">
        <f t="shared" si="20"/>
      </c>
      <c r="O77" s="5">
        <f t="shared" si="21"/>
      </c>
      <c r="P77" s="17">
        <f t="shared" si="22"/>
      </c>
      <c r="T77" s="46">
        <f t="shared" si="23"/>
        <v>109</v>
      </c>
    </row>
    <row r="78" spans="2:20" ht="17.25" thickBot="1" thickTop="1">
      <c r="B78" s="4">
        <v>39757</v>
      </c>
      <c r="C78" s="29">
        <f t="shared" si="24"/>
        <v>460956.2000000001</v>
      </c>
      <c r="D78" s="48" t="s">
        <v>37</v>
      </c>
      <c r="E78" s="9" t="s">
        <v>2</v>
      </c>
      <c r="F78" s="11"/>
      <c r="G78" s="43"/>
      <c r="H78" s="44"/>
      <c r="I78" s="45"/>
      <c r="J78" s="22">
        <f t="shared" si="18"/>
      </c>
      <c r="K78" s="14" t="s">
        <v>68</v>
      </c>
      <c r="L78" s="43"/>
      <c r="M78" s="13">
        <f t="shared" si="19"/>
      </c>
      <c r="N78" s="7">
        <f t="shared" si="20"/>
      </c>
      <c r="O78" s="5">
        <f t="shared" si="21"/>
      </c>
      <c r="P78" s="17">
        <f t="shared" si="22"/>
      </c>
      <c r="T78" s="46">
        <f t="shared" si="23"/>
        <v>109</v>
      </c>
    </row>
    <row r="79" spans="2:20" ht="17.25" thickBot="1" thickTop="1">
      <c r="B79" s="4">
        <v>39758</v>
      </c>
      <c r="C79" s="29">
        <f t="shared" si="24"/>
        <v>460956.2000000001</v>
      </c>
      <c r="D79" s="48" t="s">
        <v>37</v>
      </c>
      <c r="E79" s="9" t="s">
        <v>0</v>
      </c>
      <c r="F79" s="11">
        <v>10000</v>
      </c>
      <c r="G79" s="43">
        <v>0.5956</v>
      </c>
      <c r="H79" s="44">
        <v>0.5884</v>
      </c>
      <c r="I79" s="45">
        <v>0.6</v>
      </c>
      <c r="J79" s="22">
        <f>IF(F79="","",IF(D79="－","∞",ABS((I79-G79))/(ABS(H79-G79))))</f>
        <v>0.6111111111111068</v>
      </c>
      <c r="K79" s="14" t="s">
        <v>68</v>
      </c>
      <c r="L79" s="43">
        <v>0.6</v>
      </c>
      <c r="M79" s="13">
        <f t="shared" si="19"/>
        <v>43.999999999999595</v>
      </c>
      <c r="N79" s="7">
        <f t="shared" si="20"/>
        <v>4795.999999999955</v>
      </c>
      <c r="O79" s="5">
        <f t="shared" si="21"/>
        <v>0.649204</v>
      </c>
      <c r="P79" s="17" t="str">
        <f t="shared" si="22"/>
        <v>○</v>
      </c>
      <c r="T79" s="46">
        <f t="shared" si="23"/>
        <v>109</v>
      </c>
    </row>
    <row r="80" spans="2:20" ht="17.25" thickBot="1" thickTop="1">
      <c r="B80" s="4">
        <v>39759</v>
      </c>
      <c r="C80" s="29">
        <f t="shared" si="24"/>
        <v>465752.20000000007</v>
      </c>
      <c r="D80" s="48" t="s">
        <v>37</v>
      </c>
      <c r="E80" s="9" t="s">
        <v>0</v>
      </c>
      <c r="F80" s="11">
        <v>10000</v>
      </c>
      <c r="G80" s="43">
        <v>0.5853</v>
      </c>
      <c r="H80" s="44">
        <v>0.5783</v>
      </c>
      <c r="I80" s="45">
        <v>0.5916</v>
      </c>
      <c r="J80" s="22">
        <f>IF(F80="","",IF(D80="－","∞",ABS((I80-G80))/(ABS(H80-G80))))</f>
        <v>0.8999999999999952</v>
      </c>
      <c r="K80" s="14" t="s">
        <v>68</v>
      </c>
      <c r="L80" s="43">
        <v>0.5916</v>
      </c>
      <c r="M80" s="13">
        <f t="shared" si="19"/>
        <v>62.99999999999972</v>
      </c>
      <c r="N80" s="7">
        <f t="shared" si="20"/>
        <v>6866.99999999997</v>
      </c>
      <c r="O80" s="5">
        <f t="shared" si="21"/>
        <v>0.637977</v>
      </c>
      <c r="P80" s="17" t="str">
        <f t="shared" si="22"/>
        <v>○</v>
      </c>
      <c r="T80" s="46">
        <f t="shared" si="23"/>
        <v>109</v>
      </c>
    </row>
    <row r="81" spans="2:20" ht="17.25" thickBot="1" thickTop="1">
      <c r="B81" s="4">
        <v>39762</v>
      </c>
      <c r="C81" s="29">
        <f t="shared" si="24"/>
        <v>472619.2</v>
      </c>
      <c r="D81" s="48" t="s">
        <v>37</v>
      </c>
      <c r="E81" s="9" t="s">
        <v>2</v>
      </c>
      <c r="F81" s="11"/>
      <c r="G81" s="43"/>
      <c r="H81" s="44"/>
      <c r="I81" s="45"/>
      <c r="J81" s="22">
        <f>IF(F81="","",IF(D81="－","∞",ABS((I81-G81))/(ABS(H81-G81))))</f>
      </c>
      <c r="K81" s="14" t="s">
        <v>68</v>
      </c>
      <c r="L81" s="43"/>
      <c r="M81" s="13">
        <f t="shared" si="19"/>
      </c>
      <c r="N81" s="7">
        <f t="shared" si="20"/>
      </c>
      <c r="O81" s="5">
        <f t="shared" si="21"/>
      </c>
      <c r="P81" s="17">
        <f t="shared" si="22"/>
      </c>
      <c r="T81" s="46">
        <f t="shared" si="23"/>
        <v>109</v>
      </c>
    </row>
    <row r="82" spans="2:20" ht="17.25" thickBot="1" thickTop="1">
      <c r="B82" s="4">
        <v>39763</v>
      </c>
      <c r="C82" s="29">
        <f t="shared" si="24"/>
        <v>472619.2</v>
      </c>
      <c r="D82" s="48" t="s">
        <v>37</v>
      </c>
      <c r="E82" s="9" t="s">
        <v>2</v>
      </c>
      <c r="F82" s="11"/>
      <c r="G82" s="43"/>
      <c r="H82" s="44"/>
      <c r="I82" s="45"/>
      <c r="J82" s="22">
        <f aca="true" t="shared" si="25" ref="J82:J89">IF(F82="","",IF(D82="－","∞",ABS((I82-G82))/(ABS(H82-G82))))</f>
      </c>
      <c r="K82" s="14" t="s">
        <v>68</v>
      </c>
      <c r="L82" s="43"/>
      <c r="M82" s="13">
        <f t="shared" si="19"/>
      </c>
      <c r="N82" s="7">
        <f t="shared" si="20"/>
      </c>
      <c r="O82" s="5">
        <f t="shared" si="21"/>
      </c>
      <c r="P82" s="17">
        <f t="shared" si="22"/>
      </c>
      <c r="T82" s="46">
        <f t="shared" si="23"/>
        <v>109</v>
      </c>
    </row>
    <row r="83" spans="2:20" ht="17.25" thickBot="1" thickTop="1">
      <c r="B83" s="4">
        <v>39764</v>
      </c>
      <c r="C83" s="29">
        <f t="shared" si="24"/>
        <v>472619.2</v>
      </c>
      <c r="D83" s="48" t="s">
        <v>37</v>
      </c>
      <c r="E83" s="9" t="s">
        <v>0</v>
      </c>
      <c r="F83" s="11">
        <v>10000</v>
      </c>
      <c r="G83" s="43">
        <v>0.5713</v>
      </c>
      <c r="H83" s="44">
        <v>0.5617</v>
      </c>
      <c r="I83" s="45">
        <v>0.5762</v>
      </c>
      <c r="J83" s="22">
        <f t="shared" si="25"/>
        <v>0.5104166666666654</v>
      </c>
      <c r="K83" s="14" t="s">
        <v>68</v>
      </c>
      <c r="L83" s="43">
        <v>0.5762</v>
      </c>
      <c r="M83" s="13">
        <f t="shared" si="19"/>
        <v>49.000000000000156</v>
      </c>
      <c r="N83" s="7">
        <f t="shared" si="20"/>
        <v>5341.000000000017</v>
      </c>
      <c r="O83" s="5">
        <f t="shared" si="21"/>
        <v>0.622717</v>
      </c>
      <c r="P83" s="17" t="str">
        <f t="shared" si="22"/>
        <v>○</v>
      </c>
      <c r="T83" s="46">
        <f t="shared" si="23"/>
        <v>109</v>
      </c>
    </row>
    <row r="84" spans="2:20" ht="17.25" thickBot="1" thickTop="1">
      <c r="B84" s="4">
        <v>39765</v>
      </c>
      <c r="C84" s="29">
        <f t="shared" si="24"/>
        <v>477960.2</v>
      </c>
      <c r="D84" s="48" t="s">
        <v>37</v>
      </c>
      <c r="E84" s="9" t="s">
        <v>0</v>
      </c>
      <c r="F84" s="11">
        <v>10000</v>
      </c>
      <c r="G84" s="43">
        <v>0.5561</v>
      </c>
      <c r="H84" s="44">
        <v>0.5477</v>
      </c>
      <c r="I84" s="45">
        <v>0.5656</v>
      </c>
      <c r="J84" s="22">
        <f t="shared" si="25"/>
        <v>1.1309523809523654</v>
      </c>
      <c r="K84" s="14" t="s">
        <v>68</v>
      </c>
      <c r="L84" s="43">
        <v>0.5656</v>
      </c>
      <c r="M84" s="13">
        <f t="shared" si="19"/>
        <v>94.99999999999953</v>
      </c>
      <c r="N84" s="7">
        <f t="shared" si="20"/>
        <v>10354.999999999949</v>
      </c>
      <c r="O84" s="5">
        <f t="shared" si="21"/>
        <v>0.606149</v>
      </c>
      <c r="P84" s="17" t="str">
        <f t="shared" si="22"/>
        <v>○</v>
      </c>
      <c r="T84" s="46">
        <f t="shared" si="23"/>
        <v>109</v>
      </c>
    </row>
    <row r="85" spans="2:20" ht="17.25" thickBot="1" thickTop="1">
      <c r="B85" s="4">
        <v>39766</v>
      </c>
      <c r="C85" s="29">
        <f t="shared" si="24"/>
        <v>488315.19999999995</v>
      </c>
      <c r="D85" s="48" t="s">
        <v>37</v>
      </c>
      <c r="E85" s="9" t="s">
        <v>2</v>
      </c>
      <c r="F85" s="11"/>
      <c r="G85" s="43"/>
      <c r="H85" s="44"/>
      <c r="I85" s="45"/>
      <c r="J85" s="22">
        <f t="shared" si="25"/>
      </c>
      <c r="K85" s="14" t="s">
        <v>68</v>
      </c>
      <c r="L85" s="43"/>
      <c r="M85" s="13">
        <f t="shared" si="19"/>
      </c>
      <c r="N85" s="7">
        <f t="shared" si="20"/>
      </c>
      <c r="O85" s="5">
        <f t="shared" si="21"/>
      </c>
      <c r="P85" s="17">
        <f t="shared" si="22"/>
      </c>
      <c r="T85" s="46">
        <f t="shared" si="23"/>
        <v>109</v>
      </c>
    </row>
    <row r="86" spans="2:20" ht="17.25" thickBot="1" thickTop="1">
      <c r="B86" s="4">
        <v>39769</v>
      </c>
      <c r="C86" s="29">
        <f t="shared" si="24"/>
        <v>488315.19999999995</v>
      </c>
      <c r="D86" s="48" t="s">
        <v>37</v>
      </c>
      <c r="E86" s="9" t="s">
        <v>2</v>
      </c>
      <c r="F86" s="11"/>
      <c r="G86" s="43"/>
      <c r="H86" s="44"/>
      <c r="I86" s="45"/>
      <c r="J86" s="22">
        <f t="shared" si="25"/>
      </c>
      <c r="K86" s="14" t="s">
        <v>68</v>
      </c>
      <c r="L86" s="43"/>
      <c r="M86" s="13">
        <f t="shared" si="19"/>
      </c>
      <c r="N86" s="7">
        <f t="shared" si="20"/>
      </c>
      <c r="O86" s="5">
        <f t="shared" si="21"/>
      </c>
      <c r="P86" s="17">
        <f t="shared" si="22"/>
      </c>
      <c r="T86" s="46">
        <f t="shared" si="23"/>
        <v>109</v>
      </c>
    </row>
    <row r="87" spans="2:20" ht="17.25" thickBot="1" thickTop="1">
      <c r="B87" s="4">
        <v>39770</v>
      </c>
      <c r="C87" s="29">
        <f t="shared" si="24"/>
        <v>488315.19999999995</v>
      </c>
      <c r="D87" s="48" t="s">
        <v>37</v>
      </c>
      <c r="E87" s="9" t="s">
        <v>0</v>
      </c>
      <c r="F87" s="11">
        <v>10000</v>
      </c>
      <c r="G87" s="43">
        <v>0.5488</v>
      </c>
      <c r="H87" s="44">
        <v>0.5409</v>
      </c>
      <c r="I87" s="45">
        <v>0.5528</v>
      </c>
      <c r="J87" s="22">
        <f t="shared" si="25"/>
        <v>0.506329113924057</v>
      </c>
      <c r="K87" s="14" t="s">
        <v>68</v>
      </c>
      <c r="L87" s="43">
        <v>0.5528</v>
      </c>
      <c r="M87" s="13">
        <f t="shared" si="19"/>
        <v>40.000000000000036</v>
      </c>
      <c r="N87" s="7">
        <f t="shared" si="20"/>
        <v>4360.000000000004</v>
      </c>
      <c r="O87" s="5">
        <f t="shared" si="21"/>
        <v>0.598192</v>
      </c>
      <c r="P87" s="17" t="str">
        <f t="shared" si="22"/>
        <v>○</v>
      </c>
      <c r="T87" s="46">
        <f t="shared" si="23"/>
        <v>109</v>
      </c>
    </row>
    <row r="88" spans="2:20" ht="17.25" thickBot="1" thickTop="1">
      <c r="B88" s="4">
        <v>39771</v>
      </c>
      <c r="C88" s="29">
        <f t="shared" si="24"/>
        <v>492675.19999999995</v>
      </c>
      <c r="D88" s="48" t="s">
        <v>37</v>
      </c>
      <c r="E88" s="9" t="s">
        <v>2</v>
      </c>
      <c r="F88" s="11"/>
      <c r="G88" s="43"/>
      <c r="H88" s="44"/>
      <c r="I88" s="45"/>
      <c r="J88" s="22">
        <f t="shared" si="25"/>
      </c>
      <c r="K88" s="14" t="s">
        <v>68</v>
      </c>
      <c r="L88" s="43"/>
      <c r="M88" s="13">
        <f t="shared" si="19"/>
      </c>
      <c r="N88" s="7">
        <f t="shared" si="20"/>
      </c>
      <c r="O88" s="5">
        <f t="shared" si="21"/>
      </c>
      <c r="P88" s="17">
        <f t="shared" si="22"/>
      </c>
      <c r="T88" s="46">
        <f t="shared" si="23"/>
        <v>109</v>
      </c>
    </row>
    <row r="89" spans="2:20" ht="17.25" thickBot="1" thickTop="1">
      <c r="B89" s="4">
        <v>39772</v>
      </c>
      <c r="C89" s="29">
        <f t="shared" si="24"/>
        <v>492675.19999999995</v>
      </c>
      <c r="D89" s="48" t="s">
        <v>37</v>
      </c>
      <c r="E89" s="9" t="s">
        <v>0</v>
      </c>
      <c r="F89" s="11">
        <v>10000</v>
      </c>
      <c r="G89" s="43">
        <v>0.5422</v>
      </c>
      <c r="H89" s="44">
        <v>0.5341</v>
      </c>
      <c r="I89" s="45">
        <v>0.5459</v>
      </c>
      <c r="J89" s="22">
        <f t="shared" si="25"/>
        <v>0.45679012345679487</v>
      </c>
      <c r="K89" s="14" t="s">
        <v>68</v>
      </c>
      <c r="L89" s="43">
        <v>0.5341</v>
      </c>
      <c r="M89" s="13">
        <f t="shared" si="19"/>
        <v>-80.99999999999996</v>
      </c>
      <c r="N89" s="7">
        <f t="shared" si="20"/>
        <v>-8828.999999999996</v>
      </c>
      <c r="O89" s="5">
        <f t="shared" si="21"/>
        <v>0.590998</v>
      </c>
      <c r="P89" s="17" t="str">
        <f t="shared" si="22"/>
        <v>×</v>
      </c>
      <c r="T89" s="46">
        <f t="shared" si="23"/>
        <v>109</v>
      </c>
    </row>
    <row r="90" spans="2:20" ht="17.25" thickBot="1" thickTop="1">
      <c r="B90" s="4">
        <v>39773</v>
      </c>
      <c r="C90" s="29">
        <f t="shared" si="24"/>
        <v>483846.19999999995</v>
      </c>
      <c r="D90" s="48" t="s">
        <v>37</v>
      </c>
      <c r="E90" s="9" t="s">
        <v>0</v>
      </c>
      <c r="F90" s="11">
        <v>10000</v>
      </c>
      <c r="G90" s="43">
        <v>0.5224</v>
      </c>
      <c r="H90" s="44">
        <v>0.5106</v>
      </c>
      <c r="I90" s="45">
        <v>0.5277</v>
      </c>
      <c r="J90" s="22">
        <f aca="true" t="shared" si="26" ref="J90:J95">IF(F90="","",IF(D90="－","∞",ABS((I90-G90))/(ABS(H90-G90))))</f>
        <v>0.44915254237288194</v>
      </c>
      <c r="K90" s="14" t="s">
        <v>68</v>
      </c>
      <c r="L90" s="43">
        <v>0.5277</v>
      </c>
      <c r="M90" s="13">
        <f t="shared" si="19"/>
        <v>52.999999999999716</v>
      </c>
      <c r="N90" s="7">
        <f t="shared" si="20"/>
        <v>5776.999999999969</v>
      </c>
      <c r="O90" s="5">
        <f t="shared" si="21"/>
        <v>0.569416</v>
      </c>
      <c r="P90" s="17" t="str">
        <f t="shared" si="22"/>
        <v>○</v>
      </c>
      <c r="T90" s="46">
        <f t="shared" si="23"/>
        <v>109</v>
      </c>
    </row>
    <row r="91" spans="2:20" ht="17.25" thickBot="1" thickTop="1">
      <c r="B91" s="4">
        <v>39776</v>
      </c>
      <c r="C91" s="29">
        <f t="shared" si="24"/>
        <v>489623.1999999999</v>
      </c>
      <c r="D91" s="48" t="s">
        <v>37</v>
      </c>
      <c r="E91" s="9" t="s">
        <v>1</v>
      </c>
      <c r="F91" s="11">
        <v>10000</v>
      </c>
      <c r="G91" s="43">
        <v>0.5384</v>
      </c>
      <c r="H91" s="44">
        <v>0.5424</v>
      </c>
      <c r="I91" s="45">
        <v>0.5298</v>
      </c>
      <c r="J91" s="22">
        <f t="shared" si="26"/>
        <v>2.1499999999999835</v>
      </c>
      <c r="K91" s="14" t="s">
        <v>68</v>
      </c>
      <c r="L91" s="43">
        <v>0.5298</v>
      </c>
      <c r="M91" s="13">
        <f t="shared" si="19"/>
        <v>85.9999999999994</v>
      </c>
      <c r="N91" s="7">
        <f t="shared" si="20"/>
        <v>9373.999999999936</v>
      </c>
      <c r="O91" s="5">
        <f t="shared" si="21"/>
        <v>0.586856</v>
      </c>
      <c r="P91" s="17" t="str">
        <f t="shared" si="22"/>
        <v>○</v>
      </c>
      <c r="T91" s="46">
        <f t="shared" si="23"/>
        <v>109</v>
      </c>
    </row>
    <row r="92" spans="2:20" ht="17.25" thickBot="1" thickTop="1">
      <c r="B92" s="4">
        <v>39777</v>
      </c>
      <c r="C92" s="29">
        <f t="shared" si="24"/>
        <v>498997.19999999984</v>
      </c>
      <c r="D92" s="48" t="s">
        <v>37</v>
      </c>
      <c r="E92" s="9" t="s">
        <v>1</v>
      </c>
      <c r="F92" s="11">
        <v>10000</v>
      </c>
      <c r="G92" s="43">
        <v>0.5488</v>
      </c>
      <c r="H92" s="44">
        <v>0.5568</v>
      </c>
      <c r="I92" s="45">
        <v>0.5421</v>
      </c>
      <c r="J92" s="22">
        <f t="shared" si="26"/>
        <v>0.8374999999999903</v>
      </c>
      <c r="K92" s="14" t="s">
        <v>68</v>
      </c>
      <c r="L92" s="43">
        <v>0.5421</v>
      </c>
      <c r="M92" s="13">
        <f t="shared" si="19"/>
        <v>66.99999999999929</v>
      </c>
      <c r="N92" s="7">
        <f t="shared" si="20"/>
        <v>7302.999999999923</v>
      </c>
      <c r="O92" s="5">
        <f t="shared" si="21"/>
        <v>0.598192</v>
      </c>
      <c r="P92" s="17" t="str">
        <f t="shared" si="22"/>
        <v>○</v>
      </c>
      <c r="T92" s="46">
        <f t="shared" si="23"/>
        <v>109</v>
      </c>
    </row>
    <row r="93" spans="2:20" ht="17.25" thickBot="1" thickTop="1">
      <c r="B93" s="4">
        <v>39778</v>
      </c>
      <c r="C93" s="29">
        <f t="shared" si="24"/>
        <v>506300.1999999998</v>
      </c>
      <c r="D93" s="48" t="s">
        <v>37</v>
      </c>
      <c r="E93" s="9" t="s">
        <v>2</v>
      </c>
      <c r="F93" s="11"/>
      <c r="G93" s="43"/>
      <c r="H93" s="44"/>
      <c r="I93" s="45"/>
      <c r="J93" s="22">
        <f t="shared" si="26"/>
      </c>
      <c r="K93" s="14" t="s">
        <v>68</v>
      </c>
      <c r="L93" s="43"/>
      <c r="M93" s="13">
        <f t="shared" si="19"/>
      </c>
      <c r="N93" s="7">
        <f t="shared" si="20"/>
      </c>
      <c r="O93" s="5">
        <f t="shared" si="21"/>
      </c>
      <c r="P93" s="17">
        <f t="shared" si="22"/>
      </c>
      <c r="T93" s="46">
        <f t="shared" si="23"/>
        <v>109</v>
      </c>
    </row>
    <row r="94" spans="2:20" ht="17.25" thickBot="1" thickTop="1">
      <c r="B94" s="4">
        <v>39779</v>
      </c>
      <c r="C94" s="29">
        <f t="shared" si="24"/>
        <v>506300.1999999998</v>
      </c>
      <c r="D94" s="48" t="s">
        <v>37</v>
      </c>
      <c r="E94" s="9" t="s">
        <v>2</v>
      </c>
      <c r="F94" s="11"/>
      <c r="G94" s="43"/>
      <c r="H94" s="44"/>
      <c r="I94" s="45"/>
      <c r="J94" s="22">
        <f t="shared" si="26"/>
      </c>
      <c r="K94" s="14" t="s">
        <v>68</v>
      </c>
      <c r="L94" s="43"/>
      <c r="M94" s="13">
        <f t="shared" si="19"/>
      </c>
      <c r="N94" s="7">
        <f t="shared" si="20"/>
      </c>
      <c r="O94" s="5">
        <f t="shared" si="21"/>
      </c>
      <c r="P94" s="17">
        <f t="shared" si="22"/>
      </c>
      <c r="T94" s="46">
        <f t="shared" si="23"/>
        <v>109</v>
      </c>
    </row>
    <row r="95" spans="2:20" ht="17.25" thickBot="1" thickTop="1">
      <c r="B95" s="4">
        <v>39780</v>
      </c>
      <c r="C95" s="29">
        <f t="shared" si="24"/>
        <v>506300.1999999998</v>
      </c>
      <c r="D95" s="48" t="s">
        <v>37</v>
      </c>
      <c r="E95" s="9" t="s">
        <v>2</v>
      </c>
      <c r="F95" s="11"/>
      <c r="G95" s="43"/>
      <c r="H95" s="44"/>
      <c r="I95" s="45"/>
      <c r="J95" s="22">
        <f t="shared" si="26"/>
      </c>
      <c r="K95" s="14" t="s">
        <v>68</v>
      </c>
      <c r="L95" s="43"/>
      <c r="M95" s="13">
        <f t="shared" si="19"/>
      </c>
      <c r="N95" s="7">
        <f t="shared" si="20"/>
      </c>
      <c r="O95" s="5">
        <f t="shared" si="21"/>
      </c>
      <c r="P95" s="17">
        <f t="shared" si="22"/>
      </c>
      <c r="T95" s="46">
        <f t="shared" si="23"/>
        <v>109</v>
      </c>
    </row>
    <row r="96" ht="14.25" thickTop="1">
      <c r="M96" s="24">
        <f>IF(L96="","",(IF(E96="買",(L96-G96)*100,(G96-L96)*100))-IF(D96="USD/JPY",2,IF(D96="EUR/JPY",3,IF(D96="GBP/JPY",8,5))))</f>
      </c>
    </row>
    <row r="98" spans="2:3" ht="13.5">
      <c r="B98" s="15" t="s">
        <v>9</v>
      </c>
      <c r="C98" s="15"/>
    </row>
    <row r="99" spans="2:3" ht="13.5">
      <c r="B99" s="15" t="s">
        <v>10</v>
      </c>
      <c r="C99" s="15"/>
    </row>
  </sheetData>
  <sheetProtection/>
  <mergeCells count="2">
    <mergeCell ref="J8:K8"/>
    <mergeCell ref="J9:K9"/>
  </mergeCells>
  <conditionalFormatting sqref="M11:M96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E9:E10">
      <formula1>$S$9:$S$12</formula1>
    </dataValidation>
    <dataValidation type="list" allowBlank="1" showInputMessage="1" showErrorMessage="1" sqref="E11:E95">
      <formula1>$S$10:$S$12</formula1>
    </dataValidation>
    <dataValidation type="list" allowBlank="1" showInputMessage="1" showErrorMessage="1" sqref="D11:D95">
      <formula1>$R$10:$R$20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2008-09-11T02:30:50Z</cp:lastPrinted>
  <dcterms:created xsi:type="dcterms:W3CDTF">2008-04-13T05:41:47Z</dcterms:created>
  <dcterms:modified xsi:type="dcterms:W3CDTF">2008-12-11T07:34:04Z</dcterms:modified>
  <cp:category/>
  <cp:version/>
  <cp:contentType/>
  <cp:contentStatus/>
</cp:coreProperties>
</file>